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.DIGERENTE" sheetId="1" r:id="rId1"/>
    <sheet name="MAPPA CONC." sheetId="2" r:id="rId2"/>
    <sheet name="aiuto_digerente" sheetId="3" r:id="rId3"/>
    <sheet name="AIUTO_MAPPA CONC." sheetId="4" r:id="rId4"/>
    <sheet name="mappa_conc.per_stampa" sheetId="5" r:id="rId5"/>
  </sheets>
  <definedNames>
    <definedName name="AIUTO_COLONNA">#REF!</definedName>
    <definedName name="aiuto_corpo2">#REF!</definedName>
    <definedName name="aiuto_mappa">'mappa_conc.per_stampa'!$C$2</definedName>
    <definedName name="_xlnm.Print_Area" localSheetId="3">'AIUTO_MAPPA CONC.'!$B$2:$N$27</definedName>
    <definedName name="_xlnm.Print_Area" localSheetId="1">'MAPPA CONC.'!$B$2:$N$27</definedName>
    <definedName name="_xlnm.Print_Area" localSheetId="4">'mappa_conc.per_stampa'!$B$1:$N$28</definedName>
    <definedName name="COLONNA">#REF!</definedName>
    <definedName name="CORPO">#REF!</definedName>
    <definedName name="CORPO2">#REF!</definedName>
    <definedName name="DIGERENTE">'A.DIGERENTE'!$D$2</definedName>
    <definedName name="MAPPA_C." localSheetId="3">'AIUTO_MAPPA CONC.'!$C$2</definedName>
    <definedName name="MAPPA_C.">'MAPPA CONC.'!$C$2</definedName>
    <definedName name="nomi_ossa">#REF!</definedName>
    <definedName name="parti_del_corpo">#REF!</definedName>
    <definedName name="SCHELETRO">#REF!</definedName>
  </definedNames>
  <calcPr fullCalcOnLoad="1"/>
</workbook>
</file>

<file path=xl/sharedStrings.xml><?xml version="1.0" encoding="utf-8"?>
<sst xmlns="http://schemas.openxmlformats.org/spreadsheetml/2006/main" count="175" uniqueCount="92">
  <si>
    <t>SCRIVI I NOMI DEGLI ORGANI E DELLE LORO PARTI AL POSTO GIUSTO</t>
  </si>
  <si>
    <t>Se hai bisogno d'aiuto, clicca qui</t>
  </si>
  <si>
    <t>Puoi usare, indifferentemente, le maiuscole o le minuscole</t>
  </si>
  <si>
    <t>appendice</t>
  </si>
  <si>
    <t>digiuno</t>
  </si>
  <si>
    <t>colon ascendente</t>
  </si>
  <si>
    <t>colon trasverso</t>
  </si>
  <si>
    <t>colon discendente</t>
  </si>
  <si>
    <t>duodeno</t>
  </si>
  <si>
    <t>cieco</t>
  </si>
  <si>
    <t>pancreas</t>
  </si>
  <si>
    <t>ileo</t>
  </si>
  <si>
    <t>stomaco</t>
  </si>
  <si>
    <t>fegato</t>
  </si>
  <si>
    <t>piloro</t>
  </si>
  <si>
    <t>retto</t>
  </si>
  <si>
    <t>esofago</t>
  </si>
  <si>
    <t>cistifellea</t>
  </si>
  <si>
    <t>ano</t>
  </si>
  <si>
    <t>PER TORNARE INDIETRO, CLICCA QUI</t>
  </si>
  <si>
    <t>Controlla attentamente: basta una lettera sbagliata o uno spazio mancante o in più per determinare un errore</t>
  </si>
  <si>
    <t>LEGENDA:</t>
  </si>
  <si>
    <t>COLORE FUCSIA =</t>
  </si>
  <si>
    <t>COLORE VERDE =</t>
  </si>
  <si>
    <t>INTESTINO TENUE</t>
  </si>
  <si>
    <t>mediante</t>
  </si>
  <si>
    <t xml:space="preserve">che serve   per la </t>
  </si>
  <si>
    <t>che serve   per il</t>
  </si>
  <si>
    <t>Duodeno</t>
  </si>
  <si>
    <t>Digiuno</t>
  </si>
  <si>
    <t>Ileo</t>
  </si>
  <si>
    <t xml:space="preserve">che servono   per l' </t>
  </si>
  <si>
    <t>mediante i</t>
  </si>
  <si>
    <t>prodotta dal</t>
  </si>
  <si>
    <t>Ascendente</t>
  </si>
  <si>
    <t>Trasverso</t>
  </si>
  <si>
    <t>Discendente</t>
  </si>
  <si>
    <t>Cieco</t>
  </si>
  <si>
    <t>Sigma</t>
  </si>
  <si>
    <t xml:space="preserve">Retto </t>
  </si>
  <si>
    <t>Ano</t>
  </si>
  <si>
    <t>assunzione degli      alimenti</t>
  </si>
  <si>
    <t>digestione   degli     alimenti</t>
  </si>
  <si>
    <t>L'APPARATO DIGERENTE</t>
  </si>
  <si>
    <t>SERVE PER</t>
  </si>
  <si>
    <t>E' COMPOSTO DA</t>
  </si>
  <si>
    <t>bile</t>
  </si>
  <si>
    <t xml:space="preserve"> succo pancreatico</t>
  </si>
  <si>
    <t>COLON (INT. CRASSO)</t>
  </si>
  <si>
    <t>prodotto dal</t>
  </si>
  <si>
    <t>Se vuoi un AIUTO fai clic QUI</t>
  </si>
  <si>
    <t>sigma</t>
  </si>
  <si>
    <t>assorbimento delle sostanze utili contenute  negli     alimenti        ed    eliminazione degli scarti</t>
  </si>
  <si>
    <t>e</t>
  </si>
  <si>
    <r>
      <t xml:space="preserve">digestione di </t>
    </r>
  </si>
  <si>
    <t xml:space="preserve">assorbimento delle </t>
  </si>
  <si>
    <t xml:space="preserve">deglutizione del </t>
  </si>
  <si>
    <t>fino allo</t>
  </si>
  <si>
    <t>trasporto         del</t>
  </si>
  <si>
    <t>trasporto          del</t>
  </si>
  <si>
    <t xml:space="preserve"> triturazione    del </t>
  </si>
  <si>
    <t>mediante la</t>
  </si>
  <si>
    <r>
      <t xml:space="preserve">assorbimento di                </t>
    </r>
  </si>
  <si>
    <t xml:space="preserve">eliminazione delle </t>
  </si>
  <si>
    <t>eliminazione delle</t>
  </si>
  <si>
    <t xml:space="preserve">utilizzando </t>
  </si>
  <si>
    <r>
      <t xml:space="preserve">digestione di </t>
    </r>
    <r>
      <rPr>
        <b/>
        <sz val="9"/>
        <color indexed="12"/>
        <rFont val="Arial"/>
        <family val="2"/>
      </rPr>
      <t>grassi</t>
    </r>
    <r>
      <rPr>
        <b/>
        <sz val="9"/>
        <color indexed="14"/>
        <rFont val="Arial"/>
        <family val="2"/>
      </rPr>
      <t xml:space="preserve"> 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 xml:space="preserve">e  </t>
    </r>
    <r>
      <rPr>
        <b/>
        <sz val="9"/>
        <color indexed="12"/>
        <rFont val="Arial"/>
        <family val="2"/>
      </rPr>
      <t>proteine</t>
    </r>
  </si>
  <si>
    <r>
      <t xml:space="preserve">trasformazione degli </t>
    </r>
    <r>
      <rPr>
        <b/>
        <sz val="9"/>
        <color indexed="12"/>
        <rFont val="Arial"/>
        <family val="2"/>
      </rPr>
      <t>amidi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in </t>
    </r>
  </si>
  <si>
    <r>
      <t xml:space="preserve">trasformazione degli </t>
    </r>
    <r>
      <rPr>
        <b/>
        <sz val="9"/>
        <color indexed="12"/>
        <rFont val="Arial"/>
        <family val="2"/>
      </rPr>
      <t xml:space="preserve">amidi </t>
    </r>
    <r>
      <rPr>
        <sz val="9"/>
        <rFont val="Arial"/>
        <family val="2"/>
      </rPr>
      <t xml:space="preserve">in </t>
    </r>
  </si>
  <si>
    <r>
      <t xml:space="preserve">digestione di </t>
    </r>
    <r>
      <rPr>
        <b/>
        <sz val="9"/>
        <color indexed="12"/>
        <rFont val="Arial"/>
        <family val="2"/>
      </rPr>
      <t>grassi</t>
    </r>
    <r>
      <rPr>
        <sz val="9"/>
        <rFont val="Arial"/>
        <family val="2"/>
      </rPr>
      <t xml:space="preserve">   e   </t>
    </r>
    <r>
      <rPr>
        <b/>
        <sz val="9"/>
        <color indexed="12"/>
        <rFont val="Arial"/>
        <family val="2"/>
      </rPr>
      <t>proteine</t>
    </r>
  </si>
  <si>
    <t>cardias</t>
  </si>
  <si>
    <t>BOCCA</t>
  </si>
  <si>
    <t>CIBO</t>
  </si>
  <si>
    <t>ZUCCHERI</t>
  </si>
  <si>
    <t>SALIVA</t>
  </si>
  <si>
    <t>DENTI</t>
  </si>
  <si>
    <t>LINGUA</t>
  </si>
  <si>
    <t>ESOFAGO</t>
  </si>
  <si>
    <t>FARINGE</t>
  </si>
  <si>
    <t>BOLO ALIMENTARE</t>
  </si>
  <si>
    <t>STOMACO</t>
  </si>
  <si>
    <t>COLON</t>
  </si>
  <si>
    <t>PROTEINE</t>
  </si>
  <si>
    <t>SOSTANZE NUTRITIVE</t>
  </si>
  <si>
    <t>FEGATO</t>
  </si>
  <si>
    <t>PANCREAS</t>
  </si>
  <si>
    <t>VILLI INTESTINALI</t>
  </si>
  <si>
    <t>ACQUA</t>
  </si>
  <si>
    <t>SALI MINERALI</t>
  </si>
  <si>
    <t>FECI</t>
  </si>
  <si>
    <t>PER TORNARE INDIETRO fai clic QUI</t>
  </si>
  <si>
    <t xml:space="preserve">www.renatopatrignani.net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</si>
</sst>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10"/>
      <color indexed="43"/>
      <name val="Arial"/>
      <family val="2"/>
    </font>
    <font>
      <b/>
      <sz val="10"/>
      <color indexed="41"/>
      <name val="Arial"/>
      <family val="2"/>
    </font>
    <font>
      <sz val="10"/>
      <color indexed="47"/>
      <name val="Arial"/>
      <family val="2"/>
    </font>
    <font>
      <b/>
      <sz val="10"/>
      <color indexed="47"/>
      <name val="Arial"/>
      <family val="2"/>
    </font>
    <font>
      <b/>
      <u val="single"/>
      <sz val="12"/>
      <color indexed="12"/>
      <name val="Arial"/>
      <family val="2"/>
    </font>
    <font>
      <b/>
      <i/>
      <u val="single"/>
      <sz val="11"/>
      <color indexed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i/>
      <u val="single"/>
      <sz val="11"/>
      <color indexed="12"/>
      <name val="Arial"/>
      <family val="2"/>
    </font>
    <font>
      <i/>
      <sz val="11"/>
      <name val="Arial"/>
      <family val="2"/>
    </font>
    <font>
      <b/>
      <sz val="14"/>
      <color indexed="8"/>
      <name val="Calibri"/>
      <family val="2"/>
    </font>
    <font>
      <i/>
      <u val="single"/>
      <sz val="12"/>
      <color indexed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5" fillId="37" borderId="0" xfId="0" applyFont="1" applyFill="1" applyBorder="1" applyAlignment="1" applyProtection="1">
      <alignment horizontal="center" vertical="center"/>
      <protection hidden="1"/>
    </xf>
    <xf numFmtId="0" fontId="5" fillId="37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hidden="1"/>
    </xf>
    <xf numFmtId="0" fontId="11" fillId="35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>
      <alignment horizontal="center" vertical="center" wrapText="1"/>
    </xf>
    <xf numFmtId="0" fontId="16" fillId="35" borderId="0" xfId="0" applyFont="1" applyFill="1" applyAlignment="1">
      <alignment horizontal="left" vertical="center" wrapText="1"/>
    </xf>
    <xf numFmtId="0" fontId="0" fillId="37" borderId="0" xfId="0" applyFont="1" applyFill="1" applyAlignment="1">
      <alignment horizontal="left" vertical="center" wrapText="1"/>
    </xf>
    <xf numFmtId="0" fontId="5" fillId="36" borderId="0" xfId="0" applyFont="1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 wrapText="1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20" fillId="36" borderId="16" xfId="0" applyFont="1" applyFill="1" applyBorder="1" applyAlignment="1" applyProtection="1">
      <alignment horizontal="center" vertical="center" wrapText="1"/>
      <protection hidden="1"/>
    </xf>
    <xf numFmtId="0" fontId="22" fillId="37" borderId="0" xfId="0" applyFont="1" applyFill="1" applyBorder="1" applyAlignment="1" applyProtection="1">
      <alignment horizontal="center" vertical="center"/>
      <protection hidden="1"/>
    </xf>
    <xf numFmtId="0" fontId="22" fillId="37" borderId="0" xfId="0" applyFont="1" applyFill="1" applyBorder="1" applyAlignment="1" applyProtection="1">
      <alignment horizontal="center" vertical="center" wrapText="1"/>
      <protection hidden="1"/>
    </xf>
    <xf numFmtId="0" fontId="11" fillId="35" borderId="13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Alignment="1" applyProtection="1">
      <alignment horizontal="center" vertical="center" wrapText="1"/>
      <protection hidden="1"/>
    </xf>
    <xf numFmtId="0" fontId="16" fillId="35" borderId="0" xfId="0" applyFont="1" applyFill="1" applyAlignment="1" applyProtection="1">
      <alignment horizontal="left" vertical="center" wrapText="1"/>
      <protection hidden="1"/>
    </xf>
    <xf numFmtId="0" fontId="11" fillId="37" borderId="13" xfId="0" applyFont="1" applyFill="1" applyBorder="1" applyAlignment="1" applyProtection="1">
      <alignment horizontal="center" vertical="center" wrapText="1"/>
      <protection hidden="1"/>
    </xf>
    <xf numFmtId="0" fontId="0" fillId="37" borderId="0" xfId="0" applyFont="1" applyFill="1" applyAlignment="1" applyProtection="1">
      <alignment horizontal="left" vertical="center" wrapText="1"/>
      <protection hidden="1"/>
    </xf>
    <xf numFmtId="0" fontId="5" fillId="37" borderId="13" xfId="0" applyFont="1" applyFill="1" applyBorder="1" applyAlignment="1" applyProtection="1">
      <alignment horizontal="center" vertical="center" wrapText="1"/>
      <protection hidden="1"/>
    </xf>
    <xf numFmtId="0" fontId="5" fillId="37" borderId="14" xfId="0" applyFont="1" applyFill="1" applyBorder="1" applyAlignment="1" applyProtection="1">
      <alignment horizontal="center" vertical="center" wrapText="1"/>
      <protection hidden="1"/>
    </xf>
    <xf numFmtId="0" fontId="5" fillId="37" borderId="15" xfId="0" applyFont="1" applyFill="1" applyBorder="1" applyAlignment="1" applyProtection="1">
      <alignment horizontal="center" vertical="center" wrapText="1"/>
      <protection hidden="1"/>
    </xf>
    <xf numFmtId="0" fontId="13" fillId="37" borderId="13" xfId="0" applyFont="1" applyFill="1" applyBorder="1" applyAlignment="1" applyProtection="1">
      <alignment horizontal="center" vertical="center" wrapText="1"/>
      <protection hidden="1"/>
    </xf>
    <xf numFmtId="0" fontId="5" fillId="36" borderId="14" xfId="0" applyFont="1" applyFill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>
      <alignment horizontal="center" vertical="center" wrapText="1"/>
      <protection hidden="1"/>
    </xf>
    <xf numFmtId="0" fontId="6" fillId="36" borderId="0" xfId="0" applyFont="1" applyFill="1" applyAlignment="1" applyProtection="1">
      <alignment horizontal="center" vertical="center" wrapText="1"/>
      <protection hidden="1"/>
    </xf>
    <xf numFmtId="0" fontId="0" fillId="36" borderId="0" xfId="0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1" fillId="36" borderId="15" xfId="36" applyFill="1" applyBorder="1" applyAlignment="1" applyProtection="1">
      <alignment horizontal="center"/>
      <protection/>
    </xf>
    <xf numFmtId="0" fontId="1" fillId="36" borderId="17" xfId="36" applyFill="1" applyBorder="1" applyAlignment="1" applyProtection="1">
      <alignment horizontal="center"/>
      <protection/>
    </xf>
    <xf numFmtId="0" fontId="1" fillId="36" borderId="18" xfId="36" applyFill="1" applyBorder="1" applyAlignment="1" applyProtection="1">
      <alignment horizontal="center"/>
      <protection/>
    </xf>
    <xf numFmtId="0" fontId="1" fillId="33" borderId="0" xfId="36" applyFill="1" applyAlignment="1" applyProtection="1">
      <alignment horizontal="center"/>
      <protection/>
    </xf>
    <xf numFmtId="0" fontId="24" fillId="33" borderId="19" xfId="36" applyFont="1" applyFill="1" applyBorder="1" applyAlignment="1" applyProtection="1">
      <alignment horizontal="center" vertical="center"/>
      <protection/>
    </xf>
    <xf numFmtId="0" fontId="25" fillId="33" borderId="19" xfId="0" applyFont="1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1" fillId="36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hidden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23" fillId="0" borderId="0" xfId="36" applyFont="1" applyAlignment="1" applyProtection="1">
      <alignment horizontal="center"/>
      <protection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39" borderId="15" xfId="0" applyFont="1" applyFill="1" applyBorder="1" applyAlignment="1" applyProtection="1">
      <alignment horizontal="center" vertical="center" wrapText="1"/>
      <protection hidden="1"/>
    </xf>
    <xf numFmtId="0" fontId="3" fillId="39" borderId="17" xfId="0" applyFont="1" applyFill="1" applyBorder="1" applyAlignment="1" applyProtection="1">
      <alignment horizontal="center" vertical="center" wrapText="1"/>
      <protection hidden="1"/>
    </xf>
    <xf numFmtId="0" fontId="3" fillId="39" borderId="18" xfId="0" applyFont="1" applyFill="1" applyBorder="1" applyAlignment="1" applyProtection="1">
      <alignment horizontal="center" vertical="center" wrapText="1"/>
      <protection hidden="1"/>
    </xf>
    <xf numFmtId="0" fontId="6" fillId="38" borderId="15" xfId="0" applyFont="1" applyFill="1" applyBorder="1" applyAlignment="1" applyProtection="1">
      <alignment horizontal="center" vertical="center" wrapText="1"/>
      <protection hidden="1"/>
    </xf>
    <xf numFmtId="0" fontId="6" fillId="38" borderId="1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 wrapText="1"/>
      <protection hidden="1"/>
    </xf>
    <xf numFmtId="0" fontId="11" fillId="36" borderId="10" xfId="0" applyFont="1" applyFill="1" applyBorder="1" applyAlignment="1" applyProtection="1">
      <alignment horizontal="center" vertical="center" wrapText="1"/>
      <protection hidden="1"/>
    </xf>
    <xf numFmtId="0" fontId="11" fillId="36" borderId="12" xfId="0" applyFont="1" applyFill="1" applyBorder="1" applyAlignment="1" applyProtection="1">
      <alignment horizontal="center" vertical="center" wrapText="1"/>
      <protection hidden="1"/>
    </xf>
    <xf numFmtId="0" fontId="14" fillId="35" borderId="10" xfId="0" applyFont="1" applyFill="1" applyBorder="1" applyAlignment="1" applyProtection="1">
      <alignment horizontal="center" vertical="center" wrapText="1"/>
      <protection hidden="1"/>
    </xf>
    <xf numFmtId="0" fontId="14" fillId="35" borderId="11" xfId="0" applyFont="1" applyFill="1" applyBorder="1" applyAlignment="1" applyProtection="1">
      <alignment horizontal="center" vertical="center" wrapText="1"/>
      <protection hidden="1"/>
    </xf>
    <xf numFmtId="0" fontId="14" fillId="35" borderId="12" xfId="0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 applyProtection="1">
      <alignment horizontal="center" vertical="center" wrapText="1"/>
      <protection hidden="1"/>
    </xf>
    <xf numFmtId="0" fontId="14" fillId="37" borderId="11" xfId="0" applyFont="1" applyFill="1" applyBorder="1" applyAlignment="1" applyProtection="1">
      <alignment horizontal="center" vertical="center" wrapText="1"/>
      <protection hidden="1"/>
    </xf>
    <xf numFmtId="0" fontId="14" fillId="37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36" applyAlignment="1" applyProtection="1">
      <alignment/>
      <protection hidden="1"/>
    </xf>
    <xf numFmtId="0" fontId="11" fillId="37" borderId="10" xfId="0" applyFont="1" applyFill="1" applyBorder="1" applyAlignment="1" applyProtection="1">
      <alignment horizontal="center" vertical="center" wrapText="1"/>
      <protection hidden="1"/>
    </xf>
    <xf numFmtId="0" fontId="11" fillId="37" borderId="12" xfId="0" applyFont="1" applyFill="1" applyBorder="1" applyAlignment="1" applyProtection="1">
      <alignment horizontal="center" vertical="center" wrapText="1"/>
      <protection hidden="1"/>
    </xf>
    <xf numFmtId="0" fontId="11" fillId="37" borderId="0" xfId="0" applyFont="1" applyFill="1" applyBorder="1" applyAlignment="1" applyProtection="1">
      <alignment horizontal="center" vertical="center" wrapText="1"/>
      <protection hidden="1"/>
    </xf>
    <xf numFmtId="0" fontId="20" fillId="36" borderId="11" xfId="0" applyFont="1" applyFill="1" applyBorder="1" applyAlignment="1" applyProtection="1">
      <alignment horizontal="center" vertical="center" wrapText="1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11" xfId="0" applyFont="1" applyFill="1" applyBorder="1" applyAlignment="1" applyProtection="1">
      <alignment horizontal="center" vertical="center" wrapText="1"/>
      <protection hidden="1"/>
    </xf>
    <xf numFmtId="0" fontId="14" fillId="36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36" borderId="11" xfId="0" applyFont="1" applyFill="1" applyBorder="1" applyAlignment="1" applyProtection="1">
      <alignment horizontal="center" vertical="center" wrapText="1"/>
      <protection hidden="1"/>
    </xf>
    <xf numFmtId="0" fontId="20" fillId="36" borderId="16" xfId="0" applyFont="1" applyFill="1" applyBorder="1" applyAlignment="1" applyProtection="1">
      <alignment horizontal="center" vertical="center" wrapText="1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11" fillId="36" borderId="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ill="1" applyBorder="1" applyAlignment="1" applyProtection="1">
      <alignment horizontal="center" vertical="center" wrapText="1"/>
      <protection hidden="1"/>
    </xf>
    <xf numFmtId="0" fontId="0" fillId="36" borderId="12" xfId="0" applyFill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36" applyFill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45" fillId="33" borderId="0" xfId="36" applyFont="1" applyFill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43" fillId="33" borderId="19" xfId="36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>
      <alignment horizontal="center" vertical="center" wrapText="1"/>
    </xf>
    <xf numFmtId="0" fontId="48" fillId="33" borderId="19" xfId="36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3" fillId="0" borderId="19" xfId="36" applyFont="1" applyFill="1" applyBorder="1" applyAlignment="1" applyProtection="1">
      <alignment horizontal="center" vertical="center" wrapText="1"/>
      <protection hidden="1"/>
    </xf>
    <xf numFmtId="0" fontId="44" fillId="0" borderId="1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aiuto_digerente!A1" /><Relationship Id="rId3" Type="http://schemas.openxmlformats.org/officeDocument/2006/relationships/hyperlink" Target="#aiuto_digerent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#A.DIGERENTE!A1" /><Relationship Id="rId4" Type="http://schemas.openxmlformats.org/officeDocument/2006/relationships/hyperlink" Target="#A.DIGERENT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</xdr:row>
      <xdr:rowOff>133350</xdr:rowOff>
    </xdr:from>
    <xdr:to>
      <xdr:col>8</xdr:col>
      <xdr:colOff>514350</xdr:colOff>
      <xdr:row>31</xdr:row>
      <xdr:rowOff>19050</xdr:rowOff>
    </xdr:to>
    <xdr:pic>
      <xdr:nvPicPr>
        <xdr:cNvPr id="1" name="Picture 40" descr="app"/>
        <xdr:cNvPicPr preferRelativeResize="1">
          <a:picLocks noChangeAspect="1"/>
        </xdr:cNvPicPr>
      </xdr:nvPicPr>
      <xdr:blipFill>
        <a:blip r:embed="rId1"/>
        <a:srcRect l="65904" t="668" r="6964" b="29382"/>
        <a:stretch>
          <a:fillRect/>
        </a:stretch>
      </xdr:blipFill>
      <xdr:spPr>
        <a:xfrm>
          <a:off x="4114800" y="1419225"/>
          <a:ext cx="28765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8</xdr:row>
      <xdr:rowOff>9525</xdr:rowOff>
    </xdr:from>
    <xdr:to>
      <xdr:col>4</xdr:col>
      <xdr:colOff>342900</xdr:colOff>
      <xdr:row>8</xdr:row>
      <xdr:rowOff>9525</xdr:rowOff>
    </xdr:to>
    <xdr:sp>
      <xdr:nvSpPr>
        <xdr:cNvPr id="2" name="Line 41"/>
        <xdr:cNvSpPr>
          <a:spLocks/>
        </xdr:cNvSpPr>
      </xdr:nvSpPr>
      <xdr:spPr>
        <a:xfrm flipH="1" flipV="1">
          <a:off x="4076700" y="1895475"/>
          <a:ext cx="3048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19050</xdr:rowOff>
    </xdr:from>
    <xdr:to>
      <xdr:col>5</xdr:col>
      <xdr:colOff>190500</xdr:colOff>
      <xdr:row>11</xdr:row>
      <xdr:rowOff>19050</xdr:rowOff>
    </xdr:to>
    <xdr:sp>
      <xdr:nvSpPr>
        <xdr:cNvPr id="3" name="Line 42"/>
        <xdr:cNvSpPr>
          <a:spLocks/>
        </xdr:cNvSpPr>
      </xdr:nvSpPr>
      <xdr:spPr>
        <a:xfrm flipH="1">
          <a:off x="4067175" y="2419350"/>
          <a:ext cx="7715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6</xdr:col>
      <xdr:colOff>38100</xdr:colOff>
      <xdr:row>12</xdr:row>
      <xdr:rowOff>47625</xdr:rowOff>
    </xdr:to>
    <xdr:sp>
      <xdr:nvSpPr>
        <xdr:cNvPr id="4" name="Line 43"/>
        <xdr:cNvSpPr>
          <a:spLocks/>
        </xdr:cNvSpPr>
      </xdr:nvSpPr>
      <xdr:spPr>
        <a:xfrm flipH="1">
          <a:off x="4086225" y="2619375"/>
          <a:ext cx="12096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</xdr:rowOff>
    </xdr:from>
    <xdr:to>
      <xdr:col>5</xdr:col>
      <xdr:colOff>304800</xdr:colOff>
      <xdr:row>14</xdr:row>
      <xdr:rowOff>9525</xdr:rowOff>
    </xdr:to>
    <xdr:sp>
      <xdr:nvSpPr>
        <xdr:cNvPr id="5" name="Line 44"/>
        <xdr:cNvSpPr>
          <a:spLocks/>
        </xdr:cNvSpPr>
      </xdr:nvSpPr>
      <xdr:spPr>
        <a:xfrm flipH="1">
          <a:off x="4086225" y="2924175"/>
          <a:ext cx="8667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85725</xdr:rowOff>
    </xdr:from>
    <xdr:to>
      <xdr:col>6</xdr:col>
      <xdr:colOff>504825</xdr:colOff>
      <xdr:row>15</xdr:row>
      <xdr:rowOff>85725</xdr:rowOff>
    </xdr:to>
    <xdr:sp>
      <xdr:nvSpPr>
        <xdr:cNvPr id="6" name="Line 45"/>
        <xdr:cNvSpPr>
          <a:spLocks/>
        </xdr:cNvSpPr>
      </xdr:nvSpPr>
      <xdr:spPr>
        <a:xfrm flipH="1">
          <a:off x="4095750" y="3171825"/>
          <a:ext cx="1666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219075</xdr:colOff>
      <xdr:row>20</xdr:row>
      <xdr:rowOff>0</xdr:rowOff>
    </xdr:to>
    <xdr:sp>
      <xdr:nvSpPr>
        <xdr:cNvPr id="7" name="Line 46"/>
        <xdr:cNvSpPr>
          <a:spLocks/>
        </xdr:cNvSpPr>
      </xdr:nvSpPr>
      <xdr:spPr>
        <a:xfrm flipH="1">
          <a:off x="4048125" y="3924300"/>
          <a:ext cx="20955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133350</xdr:rowOff>
    </xdr:from>
    <xdr:to>
      <xdr:col>4</xdr:col>
      <xdr:colOff>304800</xdr:colOff>
      <xdr:row>23</xdr:row>
      <xdr:rowOff>142875</xdr:rowOff>
    </xdr:to>
    <xdr:sp>
      <xdr:nvSpPr>
        <xdr:cNvPr id="8" name="Line 47"/>
        <xdr:cNvSpPr>
          <a:spLocks/>
        </xdr:cNvSpPr>
      </xdr:nvSpPr>
      <xdr:spPr>
        <a:xfrm flipH="1" flipV="1">
          <a:off x="4076700" y="4562475"/>
          <a:ext cx="266700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152400</xdr:rowOff>
    </xdr:from>
    <xdr:to>
      <xdr:col>4</xdr:col>
      <xdr:colOff>523875</xdr:colOff>
      <xdr:row>25</xdr:row>
      <xdr:rowOff>152400</xdr:rowOff>
    </xdr:to>
    <xdr:sp>
      <xdr:nvSpPr>
        <xdr:cNvPr id="9" name="Line 48"/>
        <xdr:cNvSpPr>
          <a:spLocks/>
        </xdr:cNvSpPr>
      </xdr:nvSpPr>
      <xdr:spPr>
        <a:xfrm flipH="1">
          <a:off x="4076700" y="4924425"/>
          <a:ext cx="4857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133350</xdr:rowOff>
    </xdr:from>
    <xdr:to>
      <xdr:col>6</xdr:col>
      <xdr:colOff>47625</xdr:colOff>
      <xdr:row>27</xdr:row>
      <xdr:rowOff>133350</xdr:rowOff>
    </xdr:to>
    <xdr:sp>
      <xdr:nvSpPr>
        <xdr:cNvPr id="10" name="Line 49"/>
        <xdr:cNvSpPr>
          <a:spLocks/>
        </xdr:cNvSpPr>
      </xdr:nvSpPr>
      <xdr:spPr>
        <a:xfrm flipH="1">
          <a:off x="4076700" y="5248275"/>
          <a:ext cx="12287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47625</xdr:rowOff>
    </xdr:from>
    <xdr:to>
      <xdr:col>8</xdr:col>
      <xdr:colOff>561975</xdr:colOff>
      <xdr:row>30</xdr:row>
      <xdr:rowOff>47625</xdr:rowOff>
    </xdr:to>
    <xdr:sp>
      <xdr:nvSpPr>
        <xdr:cNvPr id="11" name="Line 50"/>
        <xdr:cNvSpPr>
          <a:spLocks/>
        </xdr:cNvSpPr>
      </xdr:nvSpPr>
      <xdr:spPr>
        <a:xfrm>
          <a:off x="5581650" y="5667375"/>
          <a:ext cx="14573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27</xdr:row>
      <xdr:rowOff>9525</xdr:rowOff>
    </xdr:from>
    <xdr:to>
      <xdr:col>8</xdr:col>
      <xdr:colOff>571500</xdr:colOff>
      <xdr:row>27</xdr:row>
      <xdr:rowOff>9525</xdr:rowOff>
    </xdr:to>
    <xdr:sp>
      <xdr:nvSpPr>
        <xdr:cNvPr id="12" name="Line 51"/>
        <xdr:cNvSpPr>
          <a:spLocks/>
        </xdr:cNvSpPr>
      </xdr:nvSpPr>
      <xdr:spPr>
        <a:xfrm>
          <a:off x="6429375" y="5124450"/>
          <a:ext cx="6191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23</xdr:row>
      <xdr:rowOff>47625</xdr:rowOff>
    </xdr:from>
    <xdr:to>
      <xdr:col>8</xdr:col>
      <xdr:colOff>552450</xdr:colOff>
      <xdr:row>23</xdr:row>
      <xdr:rowOff>47625</xdr:rowOff>
    </xdr:to>
    <xdr:sp>
      <xdr:nvSpPr>
        <xdr:cNvPr id="13" name="Line 52"/>
        <xdr:cNvSpPr>
          <a:spLocks/>
        </xdr:cNvSpPr>
      </xdr:nvSpPr>
      <xdr:spPr>
        <a:xfrm>
          <a:off x="6819900" y="4476750"/>
          <a:ext cx="20955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20</xdr:row>
      <xdr:rowOff>76200</xdr:rowOff>
    </xdr:from>
    <xdr:to>
      <xdr:col>8</xdr:col>
      <xdr:colOff>552450</xdr:colOff>
      <xdr:row>20</xdr:row>
      <xdr:rowOff>76200</xdr:rowOff>
    </xdr:to>
    <xdr:sp>
      <xdr:nvSpPr>
        <xdr:cNvPr id="14" name="Line 53"/>
        <xdr:cNvSpPr>
          <a:spLocks/>
        </xdr:cNvSpPr>
      </xdr:nvSpPr>
      <xdr:spPr>
        <a:xfrm>
          <a:off x="4943475" y="4000500"/>
          <a:ext cx="20859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19</xdr:row>
      <xdr:rowOff>9525</xdr:rowOff>
    </xdr:from>
    <xdr:to>
      <xdr:col>8</xdr:col>
      <xdr:colOff>447675</xdr:colOff>
      <xdr:row>20</xdr:row>
      <xdr:rowOff>57150</xdr:rowOff>
    </xdr:to>
    <xdr:sp>
      <xdr:nvSpPr>
        <xdr:cNvPr id="15" name="Line 55"/>
        <xdr:cNvSpPr>
          <a:spLocks/>
        </xdr:cNvSpPr>
      </xdr:nvSpPr>
      <xdr:spPr>
        <a:xfrm>
          <a:off x="5734050" y="3762375"/>
          <a:ext cx="1190625" cy="2190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85725</xdr:rowOff>
    </xdr:from>
    <xdr:to>
      <xdr:col>8</xdr:col>
      <xdr:colOff>438150</xdr:colOff>
      <xdr:row>21</xdr:row>
      <xdr:rowOff>133350</xdr:rowOff>
    </xdr:to>
    <xdr:sp>
      <xdr:nvSpPr>
        <xdr:cNvPr id="16" name="Line 56"/>
        <xdr:cNvSpPr>
          <a:spLocks/>
        </xdr:cNvSpPr>
      </xdr:nvSpPr>
      <xdr:spPr>
        <a:xfrm flipH="1">
          <a:off x="4895850" y="4010025"/>
          <a:ext cx="2019300" cy="2190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104775</xdr:rowOff>
    </xdr:from>
    <xdr:to>
      <xdr:col>8</xdr:col>
      <xdr:colOff>447675</xdr:colOff>
      <xdr:row>24</xdr:row>
      <xdr:rowOff>161925</xdr:rowOff>
    </xdr:to>
    <xdr:sp>
      <xdr:nvSpPr>
        <xdr:cNvPr id="17" name="Line 57"/>
        <xdr:cNvSpPr>
          <a:spLocks/>
        </xdr:cNvSpPr>
      </xdr:nvSpPr>
      <xdr:spPr>
        <a:xfrm flipH="1">
          <a:off x="4895850" y="4029075"/>
          <a:ext cx="2028825" cy="7334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28575</xdr:rowOff>
    </xdr:from>
    <xdr:to>
      <xdr:col>8</xdr:col>
      <xdr:colOff>552450</xdr:colOff>
      <xdr:row>16</xdr:row>
      <xdr:rowOff>28575</xdr:rowOff>
    </xdr:to>
    <xdr:sp>
      <xdr:nvSpPr>
        <xdr:cNvPr id="18" name="Line 58"/>
        <xdr:cNvSpPr>
          <a:spLocks/>
        </xdr:cNvSpPr>
      </xdr:nvSpPr>
      <xdr:spPr>
        <a:xfrm>
          <a:off x="6048375" y="3286125"/>
          <a:ext cx="9810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142875</xdr:rowOff>
    </xdr:from>
    <xdr:to>
      <xdr:col>8</xdr:col>
      <xdr:colOff>561975</xdr:colOff>
      <xdr:row>14</xdr:row>
      <xdr:rowOff>76200</xdr:rowOff>
    </xdr:to>
    <xdr:sp>
      <xdr:nvSpPr>
        <xdr:cNvPr id="19" name="Line 59"/>
        <xdr:cNvSpPr>
          <a:spLocks/>
        </xdr:cNvSpPr>
      </xdr:nvSpPr>
      <xdr:spPr>
        <a:xfrm flipV="1">
          <a:off x="5276850" y="2714625"/>
          <a:ext cx="1762125" cy="276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114300</xdr:rowOff>
    </xdr:from>
    <xdr:to>
      <xdr:col>8</xdr:col>
      <xdr:colOff>419100</xdr:colOff>
      <xdr:row>12</xdr:row>
      <xdr:rowOff>142875</xdr:rowOff>
    </xdr:to>
    <xdr:sp>
      <xdr:nvSpPr>
        <xdr:cNvPr id="20" name="Line 60"/>
        <xdr:cNvSpPr>
          <a:spLocks/>
        </xdr:cNvSpPr>
      </xdr:nvSpPr>
      <xdr:spPr>
        <a:xfrm>
          <a:off x="6524625" y="2686050"/>
          <a:ext cx="371475" cy="285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161925</xdr:rowOff>
    </xdr:from>
    <xdr:to>
      <xdr:col>8</xdr:col>
      <xdr:colOff>561975</xdr:colOff>
      <xdr:row>8</xdr:row>
      <xdr:rowOff>161925</xdr:rowOff>
    </xdr:to>
    <xdr:sp>
      <xdr:nvSpPr>
        <xdr:cNvPr id="21" name="Line 61"/>
        <xdr:cNvSpPr>
          <a:spLocks/>
        </xdr:cNvSpPr>
      </xdr:nvSpPr>
      <xdr:spPr>
        <a:xfrm>
          <a:off x="6562725" y="2047875"/>
          <a:ext cx="47625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133350</xdr:rowOff>
    </xdr:from>
    <xdr:to>
      <xdr:col>8</xdr:col>
      <xdr:colOff>571500</xdr:colOff>
      <xdr:row>9</xdr:row>
      <xdr:rowOff>85725</xdr:rowOff>
    </xdr:to>
    <xdr:sp>
      <xdr:nvSpPr>
        <xdr:cNvPr id="22" name="Line 62"/>
        <xdr:cNvSpPr>
          <a:spLocks/>
        </xdr:cNvSpPr>
      </xdr:nvSpPr>
      <xdr:spPr>
        <a:xfrm flipV="1">
          <a:off x="6067425" y="1847850"/>
          <a:ext cx="981075" cy="2952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5</xdr:row>
      <xdr:rowOff>57150</xdr:rowOff>
    </xdr:from>
    <xdr:to>
      <xdr:col>8</xdr:col>
      <xdr:colOff>561975</xdr:colOff>
      <xdr:row>5</xdr:row>
      <xdr:rowOff>57150</xdr:rowOff>
    </xdr:to>
    <xdr:sp>
      <xdr:nvSpPr>
        <xdr:cNvPr id="23" name="Line 63"/>
        <xdr:cNvSpPr>
          <a:spLocks/>
        </xdr:cNvSpPr>
      </xdr:nvSpPr>
      <xdr:spPr>
        <a:xfrm>
          <a:off x="5838825" y="1514475"/>
          <a:ext cx="120015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33</xdr:row>
      <xdr:rowOff>123825</xdr:rowOff>
    </xdr:from>
    <xdr:to>
      <xdr:col>7</xdr:col>
      <xdr:colOff>123825</xdr:colOff>
      <xdr:row>37</xdr:row>
      <xdr:rowOff>57150</xdr:rowOff>
    </xdr:to>
    <xdr:sp>
      <xdr:nvSpPr>
        <xdr:cNvPr id="24" name="Freccia a destra 1">
          <a:hlinkClick r:id="rId2"/>
        </xdr:cNvPr>
        <xdr:cNvSpPr>
          <a:spLocks/>
        </xdr:cNvSpPr>
      </xdr:nvSpPr>
      <xdr:spPr>
        <a:xfrm>
          <a:off x="4876800" y="6238875"/>
          <a:ext cx="1114425" cy="581025"/>
        </a:xfrm>
        <a:prstGeom prst="rightArrow">
          <a:avLst>
            <a:gd name="adj" fmla="val 23930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34</xdr:row>
      <xdr:rowOff>114300</xdr:rowOff>
    </xdr:from>
    <xdr:to>
      <xdr:col>6</xdr:col>
      <xdr:colOff>485775</xdr:colOff>
      <xdr:row>36</xdr:row>
      <xdr:rowOff>57150</xdr:rowOff>
    </xdr:to>
    <xdr:sp>
      <xdr:nvSpPr>
        <xdr:cNvPr id="25" name="CasellaDiTesto 2">
          <a:hlinkClick r:id="rId3"/>
        </xdr:cNvPr>
        <xdr:cNvSpPr txBox="1">
          <a:spLocks noChangeArrowheads="1"/>
        </xdr:cNvSpPr>
      </xdr:nvSpPr>
      <xdr:spPr>
        <a:xfrm>
          <a:off x="4972050" y="63912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AIUTO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8</xdr:row>
      <xdr:rowOff>38100</xdr:rowOff>
    </xdr:from>
    <xdr:to>
      <xdr:col>13</xdr:col>
      <xdr:colOff>276225</xdr:colOff>
      <xdr:row>8</xdr:row>
      <xdr:rowOff>47625</xdr:rowOff>
    </xdr:to>
    <xdr:sp>
      <xdr:nvSpPr>
        <xdr:cNvPr id="1" name="Line 4"/>
        <xdr:cNvSpPr>
          <a:spLocks/>
        </xdr:cNvSpPr>
      </xdr:nvSpPr>
      <xdr:spPr>
        <a:xfrm flipH="1" flipV="1">
          <a:off x="7905750" y="2266950"/>
          <a:ext cx="25717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10</xdr:col>
      <xdr:colOff>571500</xdr:colOff>
      <xdr:row>3</xdr:row>
      <xdr:rowOff>76200</xdr:rowOff>
    </xdr:to>
    <xdr:sp>
      <xdr:nvSpPr>
        <xdr:cNvPr id="2" name="Line 5"/>
        <xdr:cNvSpPr>
          <a:spLocks/>
        </xdr:cNvSpPr>
      </xdr:nvSpPr>
      <xdr:spPr>
        <a:xfrm>
          <a:off x="4200525" y="733425"/>
          <a:ext cx="2343150" cy="2476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7</xdr:col>
      <xdr:colOff>257175</xdr:colOff>
      <xdr:row>3</xdr:row>
      <xdr:rowOff>104775</xdr:rowOff>
    </xdr:to>
    <xdr:sp>
      <xdr:nvSpPr>
        <xdr:cNvPr id="3" name="Line 6"/>
        <xdr:cNvSpPr>
          <a:spLocks/>
        </xdr:cNvSpPr>
      </xdr:nvSpPr>
      <xdr:spPr>
        <a:xfrm flipH="1">
          <a:off x="2038350" y="733425"/>
          <a:ext cx="2171700" cy="276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266700</xdr:colOff>
      <xdr:row>3</xdr:row>
      <xdr:rowOff>76200</xdr:rowOff>
    </xdr:to>
    <xdr:sp>
      <xdr:nvSpPr>
        <xdr:cNvPr id="4" name="Line 7"/>
        <xdr:cNvSpPr>
          <a:spLocks/>
        </xdr:cNvSpPr>
      </xdr:nvSpPr>
      <xdr:spPr>
        <a:xfrm>
          <a:off x="7886700" y="981075"/>
          <a:ext cx="2667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123825</xdr:rowOff>
    </xdr:from>
    <xdr:to>
      <xdr:col>13</xdr:col>
      <xdr:colOff>257175</xdr:colOff>
      <xdr:row>15</xdr:row>
      <xdr:rowOff>123825</xdr:rowOff>
    </xdr:to>
    <xdr:sp>
      <xdr:nvSpPr>
        <xdr:cNvPr id="5" name="Line 10"/>
        <xdr:cNvSpPr>
          <a:spLocks/>
        </xdr:cNvSpPr>
      </xdr:nvSpPr>
      <xdr:spPr>
        <a:xfrm flipH="1">
          <a:off x="7905750" y="3981450"/>
          <a:ext cx="2381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</xdr:row>
      <xdr:rowOff>76200</xdr:rowOff>
    </xdr:from>
    <xdr:to>
      <xdr:col>13</xdr:col>
      <xdr:colOff>266700</xdr:colOff>
      <xdr:row>22</xdr:row>
      <xdr:rowOff>47625</xdr:rowOff>
    </xdr:to>
    <xdr:sp>
      <xdr:nvSpPr>
        <xdr:cNvPr id="6" name="Line 12"/>
        <xdr:cNvSpPr>
          <a:spLocks/>
        </xdr:cNvSpPr>
      </xdr:nvSpPr>
      <xdr:spPr>
        <a:xfrm flipH="1">
          <a:off x="8153400" y="981075"/>
          <a:ext cx="0" cy="43910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28575</xdr:rowOff>
    </xdr:from>
    <xdr:to>
      <xdr:col>13</xdr:col>
      <xdr:colOff>266700</xdr:colOff>
      <xdr:row>22</xdr:row>
      <xdr:rowOff>28575</xdr:rowOff>
    </xdr:to>
    <xdr:sp>
      <xdr:nvSpPr>
        <xdr:cNvPr id="7" name="Line 13"/>
        <xdr:cNvSpPr>
          <a:spLocks/>
        </xdr:cNvSpPr>
      </xdr:nvSpPr>
      <xdr:spPr>
        <a:xfrm flipH="1">
          <a:off x="7924800" y="5353050"/>
          <a:ext cx="2286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76200</xdr:rowOff>
    </xdr:from>
    <xdr:to>
      <xdr:col>2</xdr:col>
      <xdr:colOff>0</xdr:colOff>
      <xdr:row>3</xdr:row>
      <xdr:rowOff>76200</xdr:rowOff>
    </xdr:to>
    <xdr:sp>
      <xdr:nvSpPr>
        <xdr:cNvPr id="8" name="Line 14"/>
        <xdr:cNvSpPr>
          <a:spLocks/>
        </xdr:cNvSpPr>
      </xdr:nvSpPr>
      <xdr:spPr>
        <a:xfrm flipH="1">
          <a:off x="314325" y="981075"/>
          <a:ext cx="1619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66675</xdr:rowOff>
    </xdr:from>
    <xdr:to>
      <xdr:col>1</xdr:col>
      <xdr:colOff>104775</xdr:colOff>
      <xdr:row>23</xdr:row>
      <xdr:rowOff>171450</xdr:rowOff>
    </xdr:to>
    <xdr:sp>
      <xdr:nvSpPr>
        <xdr:cNvPr id="9" name="Line 15"/>
        <xdr:cNvSpPr>
          <a:spLocks/>
        </xdr:cNvSpPr>
      </xdr:nvSpPr>
      <xdr:spPr>
        <a:xfrm flipH="1">
          <a:off x="323850" y="971550"/>
          <a:ext cx="0" cy="4695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161925</xdr:rowOff>
    </xdr:from>
    <xdr:to>
      <xdr:col>1</xdr:col>
      <xdr:colOff>257175</xdr:colOff>
      <xdr:row>6</xdr:row>
      <xdr:rowOff>161925</xdr:rowOff>
    </xdr:to>
    <xdr:sp>
      <xdr:nvSpPr>
        <xdr:cNvPr id="10" name="Line 16"/>
        <xdr:cNvSpPr>
          <a:spLocks/>
        </xdr:cNvSpPr>
      </xdr:nvSpPr>
      <xdr:spPr>
        <a:xfrm>
          <a:off x="314325" y="1762125"/>
          <a:ext cx="1619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152400</xdr:rowOff>
    </xdr:from>
    <xdr:to>
      <xdr:col>1</xdr:col>
      <xdr:colOff>257175</xdr:colOff>
      <xdr:row>9</xdr:row>
      <xdr:rowOff>152400</xdr:rowOff>
    </xdr:to>
    <xdr:sp>
      <xdr:nvSpPr>
        <xdr:cNvPr id="11" name="Line 18"/>
        <xdr:cNvSpPr>
          <a:spLocks/>
        </xdr:cNvSpPr>
      </xdr:nvSpPr>
      <xdr:spPr>
        <a:xfrm>
          <a:off x="333375" y="2552700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238125</xdr:rowOff>
    </xdr:from>
    <xdr:to>
      <xdr:col>1</xdr:col>
      <xdr:colOff>257175</xdr:colOff>
      <xdr:row>11</xdr:row>
      <xdr:rowOff>238125</xdr:rowOff>
    </xdr:to>
    <xdr:sp>
      <xdr:nvSpPr>
        <xdr:cNvPr id="12" name="Line 19"/>
        <xdr:cNvSpPr>
          <a:spLocks/>
        </xdr:cNvSpPr>
      </xdr:nvSpPr>
      <xdr:spPr>
        <a:xfrm>
          <a:off x="323850" y="3124200"/>
          <a:ext cx="1524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247650</xdr:rowOff>
    </xdr:from>
    <xdr:to>
      <xdr:col>1</xdr:col>
      <xdr:colOff>257175</xdr:colOff>
      <xdr:row>13</xdr:row>
      <xdr:rowOff>247650</xdr:rowOff>
    </xdr:to>
    <xdr:sp>
      <xdr:nvSpPr>
        <xdr:cNvPr id="13" name="Line 20"/>
        <xdr:cNvSpPr>
          <a:spLocks/>
        </xdr:cNvSpPr>
      </xdr:nvSpPr>
      <xdr:spPr>
        <a:xfrm>
          <a:off x="333375" y="3619500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304800</xdr:rowOff>
    </xdr:from>
    <xdr:to>
      <xdr:col>1</xdr:col>
      <xdr:colOff>257175</xdr:colOff>
      <xdr:row>16</xdr:row>
      <xdr:rowOff>304800</xdr:rowOff>
    </xdr:to>
    <xdr:sp>
      <xdr:nvSpPr>
        <xdr:cNvPr id="14" name="Line 21"/>
        <xdr:cNvSpPr>
          <a:spLocks/>
        </xdr:cNvSpPr>
      </xdr:nvSpPr>
      <xdr:spPr>
        <a:xfrm>
          <a:off x="333375" y="4333875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161925</xdr:rowOff>
    </xdr:from>
    <xdr:to>
      <xdr:col>1</xdr:col>
      <xdr:colOff>257175</xdr:colOff>
      <xdr:row>23</xdr:row>
      <xdr:rowOff>161925</xdr:rowOff>
    </xdr:to>
    <xdr:sp>
      <xdr:nvSpPr>
        <xdr:cNvPr id="15" name="Line 22"/>
        <xdr:cNvSpPr>
          <a:spLocks/>
        </xdr:cNvSpPr>
      </xdr:nvSpPr>
      <xdr:spPr>
        <a:xfrm>
          <a:off x="323850" y="5657850"/>
          <a:ext cx="1524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6</xdr:row>
      <xdr:rowOff>152400</xdr:rowOff>
    </xdr:from>
    <xdr:to>
      <xdr:col>3</xdr:col>
      <xdr:colOff>742950</xdr:colOff>
      <xdr:row>6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1219200" y="17526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161925</xdr:rowOff>
    </xdr:from>
    <xdr:to>
      <xdr:col>3</xdr:col>
      <xdr:colOff>762000</xdr:colOff>
      <xdr:row>9</xdr:row>
      <xdr:rowOff>161925</xdr:rowOff>
    </xdr:to>
    <xdr:sp>
      <xdr:nvSpPr>
        <xdr:cNvPr id="17" name="Line 24"/>
        <xdr:cNvSpPr>
          <a:spLocks/>
        </xdr:cNvSpPr>
      </xdr:nvSpPr>
      <xdr:spPr>
        <a:xfrm>
          <a:off x="1238250" y="2562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762000</xdr:colOff>
      <xdr:row>11</xdr:row>
      <xdr:rowOff>171450</xdr:rowOff>
    </xdr:to>
    <xdr:sp>
      <xdr:nvSpPr>
        <xdr:cNvPr id="18" name="Line 25"/>
        <xdr:cNvSpPr>
          <a:spLocks/>
        </xdr:cNvSpPr>
      </xdr:nvSpPr>
      <xdr:spPr>
        <a:xfrm>
          <a:off x="1238250" y="3057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171450</xdr:rowOff>
    </xdr:from>
    <xdr:to>
      <xdr:col>3</xdr:col>
      <xdr:colOff>752475</xdr:colOff>
      <xdr:row>13</xdr:row>
      <xdr:rowOff>171450</xdr:rowOff>
    </xdr:to>
    <xdr:sp>
      <xdr:nvSpPr>
        <xdr:cNvPr id="19" name="Line 26"/>
        <xdr:cNvSpPr>
          <a:spLocks/>
        </xdr:cNvSpPr>
      </xdr:nvSpPr>
      <xdr:spPr>
        <a:xfrm>
          <a:off x="1228725" y="3543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</xdr:row>
      <xdr:rowOff>171450</xdr:rowOff>
    </xdr:from>
    <xdr:to>
      <xdr:col>5</xdr:col>
      <xdr:colOff>295275</xdr:colOff>
      <xdr:row>6</xdr:row>
      <xdr:rowOff>152400</xdr:rowOff>
    </xdr:to>
    <xdr:sp>
      <xdr:nvSpPr>
        <xdr:cNvPr id="20" name="Line 27"/>
        <xdr:cNvSpPr>
          <a:spLocks/>
        </xdr:cNvSpPr>
      </xdr:nvSpPr>
      <xdr:spPr>
        <a:xfrm flipV="1">
          <a:off x="2762250" y="1457325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</xdr:row>
      <xdr:rowOff>161925</xdr:rowOff>
    </xdr:from>
    <xdr:to>
      <xdr:col>5</xdr:col>
      <xdr:colOff>304800</xdr:colOff>
      <xdr:row>7</xdr:row>
      <xdr:rowOff>180975</xdr:rowOff>
    </xdr:to>
    <xdr:sp>
      <xdr:nvSpPr>
        <xdr:cNvPr id="21" name="Line 28"/>
        <xdr:cNvSpPr>
          <a:spLocks/>
        </xdr:cNvSpPr>
      </xdr:nvSpPr>
      <xdr:spPr>
        <a:xfrm>
          <a:off x="2771775" y="176212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161925</xdr:rowOff>
    </xdr:from>
    <xdr:to>
      <xdr:col>9</xdr:col>
      <xdr:colOff>647700</xdr:colOff>
      <xdr:row>5</xdr:row>
      <xdr:rowOff>161925</xdr:rowOff>
    </xdr:to>
    <xdr:sp>
      <xdr:nvSpPr>
        <xdr:cNvPr id="22" name="Line 29"/>
        <xdr:cNvSpPr>
          <a:spLocks/>
        </xdr:cNvSpPr>
      </xdr:nvSpPr>
      <xdr:spPr>
        <a:xfrm flipV="1">
          <a:off x="5210175" y="1447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5</xdr:row>
      <xdr:rowOff>161925</xdr:rowOff>
    </xdr:from>
    <xdr:to>
      <xdr:col>9</xdr:col>
      <xdr:colOff>676275</xdr:colOff>
      <xdr:row>6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5191125" y="1447800"/>
          <a:ext cx="7715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7</xdr:row>
      <xdr:rowOff>171450</xdr:rowOff>
    </xdr:from>
    <xdr:to>
      <xdr:col>10</xdr:col>
      <xdr:colOff>0</xdr:colOff>
      <xdr:row>7</xdr:row>
      <xdr:rowOff>171450</xdr:rowOff>
    </xdr:to>
    <xdr:sp>
      <xdr:nvSpPr>
        <xdr:cNvPr id="24" name="Line 33"/>
        <xdr:cNvSpPr>
          <a:spLocks/>
        </xdr:cNvSpPr>
      </xdr:nvSpPr>
      <xdr:spPr>
        <a:xfrm>
          <a:off x="5276850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161925</xdr:rowOff>
    </xdr:from>
    <xdr:to>
      <xdr:col>5</xdr:col>
      <xdr:colOff>314325</xdr:colOff>
      <xdr:row>11</xdr:row>
      <xdr:rowOff>161925</xdr:rowOff>
    </xdr:to>
    <xdr:sp>
      <xdr:nvSpPr>
        <xdr:cNvPr id="25" name="Line 34"/>
        <xdr:cNvSpPr>
          <a:spLocks/>
        </xdr:cNvSpPr>
      </xdr:nvSpPr>
      <xdr:spPr>
        <a:xfrm>
          <a:off x="2790825" y="3048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171450</xdr:rowOff>
    </xdr:from>
    <xdr:to>
      <xdr:col>5</xdr:col>
      <xdr:colOff>314325</xdr:colOff>
      <xdr:row>9</xdr:row>
      <xdr:rowOff>171450</xdr:rowOff>
    </xdr:to>
    <xdr:sp>
      <xdr:nvSpPr>
        <xdr:cNvPr id="26" name="Line 35"/>
        <xdr:cNvSpPr>
          <a:spLocks/>
        </xdr:cNvSpPr>
      </xdr:nvSpPr>
      <xdr:spPr>
        <a:xfrm>
          <a:off x="2790825" y="25717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180975</xdr:rowOff>
    </xdr:from>
    <xdr:to>
      <xdr:col>5</xdr:col>
      <xdr:colOff>314325</xdr:colOff>
      <xdr:row>13</xdr:row>
      <xdr:rowOff>180975</xdr:rowOff>
    </xdr:to>
    <xdr:sp>
      <xdr:nvSpPr>
        <xdr:cNvPr id="27" name="Line 36"/>
        <xdr:cNvSpPr>
          <a:spLocks/>
        </xdr:cNvSpPr>
      </xdr:nvSpPr>
      <xdr:spPr>
        <a:xfrm>
          <a:off x="2790825" y="3552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295275</xdr:colOff>
      <xdr:row>16</xdr:row>
      <xdr:rowOff>171450</xdr:rowOff>
    </xdr:to>
    <xdr:sp>
      <xdr:nvSpPr>
        <xdr:cNvPr id="28" name="Line 37"/>
        <xdr:cNvSpPr>
          <a:spLocks/>
        </xdr:cNvSpPr>
      </xdr:nvSpPr>
      <xdr:spPr>
        <a:xfrm flipV="1">
          <a:off x="2781300" y="4095750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304800</xdr:colOff>
      <xdr:row>18</xdr:row>
      <xdr:rowOff>0</xdr:rowOff>
    </xdr:to>
    <xdr:sp>
      <xdr:nvSpPr>
        <xdr:cNvPr id="29" name="Line 38"/>
        <xdr:cNvSpPr>
          <a:spLocks/>
        </xdr:cNvSpPr>
      </xdr:nvSpPr>
      <xdr:spPr>
        <a:xfrm>
          <a:off x="2781300" y="451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95250</xdr:rowOff>
    </xdr:from>
    <xdr:to>
      <xdr:col>6</xdr:col>
      <xdr:colOff>0</xdr:colOff>
      <xdr:row>22</xdr:row>
      <xdr:rowOff>95250</xdr:rowOff>
    </xdr:to>
    <xdr:sp>
      <xdr:nvSpPr>
        <xdr:cNvPr id="30" name="Line 39"/>
        <xdr:cNvSpPr>
          <a:spLocks/>
        </xdr:cNvSpPr>
      </xdr:nvSpPr>
      <xdr:spPr>
        <a:xfrm>
          <a:off x="2800350" y="5419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161925</xdr:rowOff>
    </xdr:from>
    <xdr:to>
      <xdr:col>5</xdr:col>
      <xdr:colOff>314325</xdr:colOff>
      <xdr:row>25</xdr:row>
      <xdr:rowOff>161925</xdr:rowOff>
    </xdr:to>
    <xdr:sp>
      <xdr:nvSpPr>
        <xdr:cNvPr id="31" name="Line 40"/>
        <xdr:cNvSpPr>
          <a:spLocks/>
        </xdr:cNvSpPr>
      </xdr:nvSpPr>
      <xdr:spPr>
        <a:xfrm>
          <a:off x="2790825" y="6124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171450</xdr:rowOff>
    </xdr:from>
    <xdr:to>
      <xdr:col>7</xdr:col>
      <xdr:colOff>561975</xdr:colOff>
      <xdr:row>13</xdr:row>
      <xdr:rowOff>171450</xdr:rowOff>
    </xdr:to>
    <xdr:sp>
      <xdr:nvSpPr>
        <xdr:cNvPr id="32" name="Line 41"/>
        <xdr:cNvSpPr>
          <a:spLocks/>
        </xdr:cNvSpPr>
      </xdr:nvSpPr>
      <xdr:spPr>
        <a:xfrm>
          <a:off x="3943350" y="3543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171450</xdr:rowOff>
    </xdr:from>
    <xdr:to>
      <xdr:col>9</xdr:col>
      <xdr:colOff>638175</xdr:colOff>
      <xdr:row>13</xdr:row>
      <xdr:rowOff>171450</xdr:rowOff>
    </xdr:to>
    <xdr:sp>
      <xdr:nvSpPr>
        <xdr:cNvPr id="33" name="Line 43"/>
        <xdr:cNvSpPr>
          <a:spLocks/>
        </xdr:cNvSpPr>
      </xdr:nvSpPr>
      <xdr:spPr>
        <a:xfrm>
          <a:off x="5457825" y="3543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171450</xdr:rowOff>
    </xdr:from>
    <xdr:to>
      <xdr:col>7</xdr:col>
      <xdr:colOff>542925</xdr:colOff>
      <xdr:row>9</xdr:row>
      <xdr:rowOff>171450</xdr:rowOff>
    </xdr:to>
    <xdr:sp>
      <xdr:nvSpPr>
        <xdr:cNvPr id="34" name="Line 44"/>
        <xdr:cNvSpPr>
          <a:spLocks/>
        </xdr:cNvSpPr>
      </xdr:nvSpPr>
      <xdr:spPr>
        <a:xfrm>
          <a:off x="3962400" y="2571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171450</xdr:rowOff>
    </xdr:from>
    <xdr:to>
      <xdr:col>7</xdr:col>
      <xdr:colOff>561975</xdr:colOff>
      <xdr:row>11</xdr:row>
      <xdr:rowOff>171450</xdr:rowOff>
    </xdr:to>
    <xdr:sp>
      <xdr:nvSpPr>
        <xdr:cNvPr id="35" name="Line 45"/>
        <xdr:cNvSpPr>
          <a:spLocks/>
        </xdr:cNvSpPr>
      </xdr:nvSpPr>
      <xdr:spPr>
        <a:xfrm>
          <a:off x="3952875" y="3057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11</xdr:row>
      <xdr:rowOff>171450</xdr:rowOff>
    </xdr:from>
    <xdr:to>
      <xdr:col>9</xdr:col>
      <xdr:colOff>647700</xdr:colOff>
      <xdr:row>11</xdr:row>
      <xdr:rowOff>171450</xdr:rowOff>
    </xdr:to>
    <xdr:sp>
      <xdr:nvSpPr>
        <xdr:cNvPr id="36" name="Line 46"/>
        <xdr:cNvSpPr>
          <a:spLocks/>
        </xdr:cNvSpPr>
      </xdr:nvSpPr>
      <xdr:spPr>
        <a:xfrm>
          <a:off x="5705475" y="3057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19050</xdr:rowOff>
    </xdr:from>
    <xdr:to>
      <xdr:col>7</xdr:col>
      <xdr:colOff>590550</xdr:colOff>
      <xdr:row>22</xdr:row>
      <xdr:rowOff>76200</xdr:rowOff>
    </xdr:to>
    <xdr:sp>
      <xdr:nvSpPr>
        <xdr:cNvPr id="37" name="Line 48"/>
        <xdr:cNvSpPr>
          <a:spLocks/>
        </xdr:cNvSpPr>
      </xdr:nvSpPr>
      <xdr:spPr>
        <a:xfrm flipV="1">
          <a:off x="3962400" y="5172075"/>
          <a:ext cx="5810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0</xdr:colOff>
      <xdr:row>23</xdr:row>
      <xdr:rowOff>142875</xdr:rowOff>
    </xdr:to>
    <xdr:sp>
      <xdr:nvSpPr>
        <xdr:cNvPr id="38" name="Line 49"/>
        <xdr:cNvSpPr>
          <a:spLocks/>
        </xdr:cNvSpPr>
      </xdr:nvSpPr>
      <xdr:spPr>
        <a:xfrm>
          <a:off x="3952875" y="541020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39" name="Line 50"/>
        <xdr:cNvSpPr>
          <a:spLocks/>
        </xdr:cNvSpPr>
      </xdr:nvSpPr>
      <xdr:spPr>
        <a:xfrm>
          <a:off x="3952875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85725</xdr:rowOff>
    </xdr:from>
    <xdr:to>
      <xdr:col>7</xdr:col>
      <xdr:colOff>590550</xdr:colOff>
      <xdr:row>16</xdr:row>
      <xdr:rowOff>0</xdr:rowOff>
    </xdr:to>
    <xdr:sp>
      <xdr:nvSpPr>
        <xdr:cNvPr id="40" name="Line 51"/>
        <xdr:cNvSpPr>
          <a:spLocks/>
        </xdr:cNvSpPr>
      </xdr:nvSpPr>
      <xdr:spPr>
        <a:xfrm flipV="1">
          <a:off x="4257675" y="3943350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123825</xdr:rowOff>
    </xdr:from>
    <xdr:to>
      <xdr:col>7</xdr:col>
      <xdr:colOff>581025</xdr:colOff>
      <xdr:row>16</xdr:row>
      <xdr:rowOff>238125</xdr:rowOff>
    </xdr:to>
    <xdr:sp>
      <xdr:nvSpPr>
        <xdr:cNvPr id="41" name="Line 52"/>
        <xdr:cNvSpPr>
          <a:spLocks/>
        </xdr:cNvSpPr>
      </xdr:nvSpPr>
      <xdr:spPr>
        <a:xfrm>
          <a:off x="4257675" y="4152900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47625</xdr:rowOff>
    </xdr:from>
    <xdr:to>
      <xdr:col>9</xdr:col>
      <xdr:colOff>628650</xdr:colOff>
      <xdr:row>18</xdr:row>
      <xdr:rowOff>47625</xdr:rowOff>
    </xdr:to>
    <xdr:sp>
      <xdr:nvSpPr>
        <xdr:cNvPr id="42" name="Line 53"/>
        <xdr:cNvSpPr>
          <a:spLocks/>
        </xdr:cNvSpPr>
      </xdr:nvSpPr>
      <xdr:spPr>
        <a:xfrm>
          <a:off x="5295900" y="4562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66675</xdr:rowOff>
    </xdr:from>
    <xdr:to>
      <xdr:col>8</xdr:col>
      <xdr:colOff>95250</xdr:colOff>
      <xdr:row>30</xdr:row>
      <xdr:rowOff>85725</xdr:rowOff>
    </xdr:to>
    <xdr:pic>
      <xdr:nvPicPr>
        <xdr:cNvPr id="1" name="Picture 8" descr="app"/>
        <xdr:cNvPicPr preferRelativeResize="1">
          <a:picLocks noChangeAspect="1"/>
        </xdr:cNvPicPr>
      </xdr:nvPicPr>
      <xdr:blipFill>
        <a:blip r:embed="rId1"/>
        <a:srcRect t="2626" r="48699" b="2626"/>
        <a:stretch>
          <a:fillRect/>
        </a:stretch>
      </xdr:blipFill>
      <xdr:spPr>
        <a:xfrm>
          <a:off x="152400" y="942975"/>
          <a:ext cx="48196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</xdr:row>
      <xdr:rowOff>76200</xdr:rowOff>
    </xdr:from>
    <xdr:to>
      <xdr:col>9</xdr:col>
      <xdr:colOff>142875</xdr:colOff>
      <xdr:row>20</xdr:row>
      <xdr:rowOff>76200</xdr:rowOff>
    </xdr:to>
    <xdr:pic>
      <xdr:nvPicPr>
        <xdr:cNvPr id="2" name="Picture 9" descr="FARI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52500"/>
          <a:ext cx="28003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33</xdr:row>
      <xdr:rowOff>95250</xdr:rowOff>
    </xdr:from>
    <xdr:to>
      <xdr:col>5</xdr:col>
      <xdr:colOff>152400</xdr:colOff>
      <xdr:row>37</xdr:row>
      <xdr:rowOff>66675</xdr:rowOff>
    </xdr:to>
    <xdr:sp>
      <xdr:nvSpPr>
        <xdr:cNvPr id="3" name="Freccia a sinistra 1">
          <a:hlinkClick r:id="rId3"/>
        </xdr:cNvPr>
        <xdr:cNvSpPr>
          <a:spLocks/>
        </xdr:cNvSpPr>
      </xdr:nvSpPr>
      <xdr:spPr>
        <a:xfrm>
          <a:off x="2009775" y="5667375"/>
          <a:ext cx="1190625" cy="619125"/>
        </a:xfrm>
        <a:prstGeom prst="leftArrow">
          <a:avLst>
            <a:gd name="adj" fmla="val -24000"/>
          </a:avLst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114300</xdr:rowOff>
    </xdr:from>
    <xdr:to>
      <xdr:col>5</xdr:col>
      <xdr:colOff>133350</xdr:colOff>
      <xdr:row>36</xdr:row>
      <xdr:rowOff>38100</xdr:rowOff>
    </xdr:to>
    <xdr:sp>
      <xdr:nvSpPr>
        <xdr:cNvPr id="4" name="CasellaDiTesto 2">
          <a:hlinkClick r:id="rId4"/>
        </xdr:cNvPr>
        <xdr:cNvSpPr txBox="1">
          <a:spLocks noChangeArrowheads="1"/>
        </xdr:cNvSpPr>
      </xdr:nvSpPr>
      <xdr:spPr>
        <a:xfrm>
          <a:off x="2247900" y="5848350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INDIETRO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8</xdr:row>
      <xdr:rowOff>38100</xdr:rowOff>
    </xdr:from>
    <xdr:to>
      <xdr:col>13</xdr:col>
      <xdr:colOff>276225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7905750" y="2105025"/>
          <a:ext cx="25717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10</xdr:col>
      <xdr:colOff>571500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>
          <a:off x="4200525" y="609600"/>
          <a:ext cx="2343150" cy="2476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7</xdr:col>
      <xdr:colOff>257175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2038350" y="609600"/>
          <a:ext cx="2171700" cy="276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266700</xdr:colOff>
      <xdr:row>3</xdr:row>
      <xdr:rowOff>76200</xdr:rowOff>
    </xdr:to>
    <xdr:sp>
      <xdr:nvSpPr>
        <xdr:cNvPr id="4" name="Line 4"/>
        <xdr:cNvSpPr>
          <a:spLocks/>
        </xdr:cNvSpPr>
      </xdr:nvSpPr>
      <xdr:spPr>
        <a:xfrm>
          <a:off x="7886700" y="857250"/>
          <a:ext cx="2667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123825</xdr:rowOff>
    </xdr:from>
    <xdr:to>
      <xdr:col>13</xdr:col>
      <xdr:colOff>257175</xdr:colOff>
      <xdr:row>15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7905750" y="3819525"/>
          <a:ext cx="2381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</xdr:row>
      <xdr:rowOff>76200</xdr:rowOff>
    </xdr:from>
    <xdr:to>
      <xdr:col>13</xdr:col>
      <xdr:colOff>266700</xdr:colOff>
      <xdr:row>22</xdr:row>
      <xdr:rowOff>47625</xdr:rowOff>
    </xdr:to>
    <xdr:sp>
      <xdr:nvSpPr>
        <xdr:cNvPr id="6" name="Line 6"/>
        <xdr:cNvSpPr>
          <a:spLocks/>
        </xdr:cNvSpPr>
      </xdr:nvSpPr>
      <xdr:spPr>
        <a:xfrm flipH="1">
          <a:off x="8153400" y="857250"/>
          <a:ext cx="0" cy="43719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28575</xdr:rowOff>
    </xdr:from>
    <xdr:to>
      <xdr:col>13</xdr:col>
      <xdr:colOff>266700</xdr:colOff>
      <xdr:row>22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7924800" y="5210175"/>
          <a:ext cx="2286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76200</xdr:rowOff>
    </xdr:from>
    <xdr:to>
      <xdr:col>2</xdr:col>
      <xdr:colOff>0</xdr:colOff>
      <xdr:row>3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314325" y="857250"/>
          <a:ext cx="1619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66675</xdr:rowOff>
    </xdr:from>
    <xdr:to>
      <xdr:col>1</xdr:col>
      <xdr:colOff>104775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H="1">
          <a:off x="323850" y="847725"/>
          <a:ext cx="0" cy="46767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161925</xdr:rowOff>
    </xdr:from>
    <xdr:to>
      <xdr:col>1</xdr:col>
      <xdr:colOff>257175</xdr:colOff>
      <xdr:row>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14325" y="1600200"/>
          <a:ext cx="1619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152400</xdr:rowOff>
    </xdr:from>
    <xdr:to>
      <xdr:col>1</xdr:col>
      <xdr:colOff>257175</xdr:colOff>
      <xdr:row>9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33375" y="2390775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238125</xdr:rowOff>
    </xdr:from>
    <xdr:to>
      <xdr:col>1</xdr:col>
      <xdr:colOff>257175</xdr:colOff>
      <xdr:row>11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323850" y="2962275"/>
          <a:ext cx="1524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247650</xdr:rowOff>
    </xdr:from>
    <xdr:to>
      <xdr:col>1</xdr:col>
      <xdr:colOff>257175</xdr:colOff>
      <xdr:row>13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333375" y="3457575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304800</xdr:rowOff>
    </xdr:from>
    <xdr:to>
      <xdr:col>1</xdr:col>
      <xdr:colOff>257175</xdr:colOff>
      <xdr:row>16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333375" y="4171950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161925</xdr:rowOff>
    </xdr:from>
    <xdr:to>
      <xdr:col>1</xdr:col>
      <xdr:colOff>257175</xdr:colOff>
      <xdr:row>23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323850" y="5514975"/>
          <a:ext cx="1524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6</xdr:row>
      <xdr:rowOff>152400</xdr:rowOff>
    </xdr:from>
    <xdr:to>
      <xdr:col>3</xdr:col>
      <xdr:colOff>742950</xdr:colOff>
      <xdr:row>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219200" y="15906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161925</xdr:rowOff>
    </xdr:from>
    <xdr:to>
      <xdr:col>3</xdr:col>
      <xdr:colOff>762000</xdr:colOff>
      <xdr:row>9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1238250" y="2400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762000</xdr:colOff>
      <xdr:row>11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1238250" y="28956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171450</xdr:rowOff>
    </xdr:from>
    <xdr:to>
      <xdr:col>3</xdr:col>
      <xdr:colOff>752475</xdr:colOff>
      <xdr:row>13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1228725" y="3381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</xdr:row>
      <xdr:rowOff>171450</xdr:rowOff>
    </xdr:from>
    <xdr:to>
      <xdr:col>5</xdr:col>
      <xdr:colOff>295275</xdr:colOff>
      <xdr:row>6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2762250" y="1295400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</xdr:row>
      <xdr:rowOff>161925</xdr:rowOff>
    </xdr:from>
    <xdr:to>
      <xdr:col>5</xdr:col>
      <xdr:colOff>304800</xdr:colOff>
      <xdr:row>7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2771775" y="160020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161925</xdr:rowOff>
    </xdr:from>
    <xdr:to>
      <xdr:col>9</xdr:col>
      <xdr:colOff>647700</xdr:colOff>
      <xdr:row>5</xdr:row>
      <xdr:rowOff>161925</xdr:rowOff>
    </xdr:to>
    <xdr:sp>
      <xdr:nvSpPr>
        <xdr:cNvPr id="22" name="Line 22"/>
        <xdr:cNvSpPr>
          <a:spLocks/>
        </xdr:cNvSpPr>
      </xdr:nvSpPr>
      <xdr:spPr>
        <a:xfrm flipV="1">
          <a:off x="5210175" y="1285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5</xdr:row>
      <xdr:rowOff>161925</xdr:rowOff>
    </xdr:from>
    <xdr:to>
      <xdr:col>9</xdr:col>
      <xdr:colOff>676275</xdr:colOff>
      <xdr:row>6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191125" y="1285875"/>
          <a:ext cx="7715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7</xdr:row>
      <xdr:rowOff>171450</xdr:rowOff>
    </xdr:from>
    <xdr:to>
      <xdr:col>10</xdr:col>
      <xdr:colOff>0</xdr:colOff>
      <xdr:row>7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5276850" y="1924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161925</xdr:rowOff>
    </xdr:from>
    <xdr:to>
      <xdr:col>5</xdr:col>
      <xdr:colOff>314325</xdr:colOff>
      <xdr:row>11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2790825" y="2886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171450</xdr:rowOff>
    </xdr:from>
    <xdr:to>
      <xdr:col>5</xdr:col>
      <xdr:colOff>314325</xdr:colOff>
      <xdr:row>9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2790825" y="2409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180975</xdr:rowOff>
    </xdr:from>
    <xdr:to>
      <xdr:col>5</xdr:col>
      <xdr:colOff>314325</xdr:colOff>
      <xdr:row>13</xdr:row>
      <xdr:rowOff>180975</xdr:rowOff>
    </xdr:to>
    <xdr:sp>
      <xdr:nvSpPr>
        <xdr:cNvPr id="27" name="Line 27"/>
        <xdr:cNvSpPr>
          <a:spLocks/>
        </xdr:cNvSpPr>
      </xdr:nvSpPr>
      <xdr:spPr>
        <a:xfrm>
          <a:off x="2790825" y="3390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295275</xdr:colOff>
      <xdr:row>16</xdr:row>
      <xdr:rowOff>171450</xdr:rowOff>
    </xdr:to>
    <xdr:sp>
      <xdr:nvSpPr>
        <xdr:cNvPr id="28" name="Line 28"/>
        <xdr:cNvSpPr>
          <a:spLocks/>
        </xdr:cNvSpPr>
      </xdr:nvSpPr>
      <xdr:spPr>
        <a:xfrm flipV="1">
          <a:off x="2781300" y="3933825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304800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2781300" y="437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95250</xdr:rowOff>
    </xdr:from>
    <xdr:to>
      <xdr:col>6</xdr:col>
      <xdr:colOff>0</xdr:colOff>
      <xdr:row>22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28003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161925</xdr:rowOff>
    </xdr:from>
    <xdr:to>
      <xdr:col>5</xdr:col>
      <xdr:colOff>314325</xdr:colOff>
      <xdr:row>25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2790825" y="5981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171450</xdr:rowOff>
    </xdr:from>
    <xdr:to>
      <xdr:col>7</xdr:col>
      <xdr:colOff>561975</xdr:colOff>
      <xdr:row>13</xdr:row>
      <xdr:rowOff>171450</xdr:rowOff>
    </xdr:to>
    <xdr:sp>
      <xdr:nvSpPr>
        <xdr:cNvPr id="32" name="Line 32"/>
        <xdr:cNvSpPr>
          <a:spLocks/>
        </xdr:cNvSpPr>
      </xdr:nvSpPr>
      <xdr:spPr>
        <a:xfrm>
          <a:off x="3943350" y="3381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171450</xdr:rowOff>
    </xdr:from>
    <xdr:to>
      <xdr:col>9</xdr:col>
      <xdr:colOff>638175</xdr:colOff>
      <xdr:row>13</xdr:row>
      <xdr:rowOff>171450</xdr:rowOff>
    </xdr:to>
    <xdr:sp>
      <xdr:nvSpPr>
        <xdr:cNvPr id="33" name="Line 33"/>
        <xdr:cNvSpPr>
          <a:spLocks/>
        </xdr:cNvSpPr>
      </xdr:nvSpPr>
      <xdr:spPr>
        <a:xfrm>
          <a:off x="5457825" y="3381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171450</xdr:rowOff>
    </xdr:from>
    <xdr:to>
      <xdr:col>7</xdr:col>
      <xdr:colOff>542925</xdr:colOff>
      <xdr:row>9</xdr:row>
      <xdr:rowOff>171450</xdr:rowOff>
    </xdr:to>
    <xdr:sp>
      <xdr:nvSpPr>
        <xdr:cNvPr id="34" name="Line 34"/>
        <xdr:cNvSpPr>
          <a:spLocks/>
        </xdr:cNvSpPr>
      </xdr:nvSpPr>
      <xdr:spPr>
        <a:xfrm>
          <a:off x="3962400" y="2409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171450</xdr:rowOff>
    </xdr:from>
    <xdr:to>
      <xdr:col>7</xdr:col>
      <xdr:colOff>561975</xdr:colOff>
      <xdr:row>11</xdr:row>
      <xdr:rowOff>171450</xdr:rowOff>
    </xdr:to>
    <xdr:sp>
      <xdr:nvSpPr>
        <xdr:cNvPr id="35" name="Line 35"/>
        <xdr:cNvSpPr>
          <a:spLocks/>
        </xdr:cNvSpPr>
      </xdr:nvSpPr>
      <xdr:spPr>
        <a:xfrm>
          <a:off x="395287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11</xdr:row>
      <xdr:rowOff>171450</xdr:rowOff>
    </xdr:from>
    <xdr:to>
      <xdr:col>9</xdr:col>
      <xdr:colOff>647700</xdr:colOff>
      <xdr:row>11</xdr:row>
      <xdr:rowOff>171450</xdr:rowOff>
    </xdr:to>
    <xdr:sp>
      <xdr:nvSpPr>
        <xdr:cNvPr id="36" name="Line 36"/>
        <xdr:cNvSpPr>
          <a:spLocks/>
        </xdr:cNvSpPr>
      </xdr:nvSpPr>
      <xdr:spPr>
        <a:xfrm>
          <a:off x="5705475" y="2895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19050</xdr:rowOff>
    </xdr:from>
    <xdr:to>
      <xdr:col>7</xdr:col>
      <xdr:colOff>590550</xdr:colOff>
      <xdr:row>22</xdr:row>
      <xdr:rowOff>76200</xdr:rowOff>
    </xdr:to>
    <xdr:sp>
      <xdr:nvSpPr>
        <xdr:cNvPr id="37" name="Line 37"/>
        <xdr:cNvSpPr>
          <a:spLocks/>
        </xdr:cNvSpPr>
      </xdr:nvSpPr>
      <xdr:spPr>
        <a:xfrm flipV="1">
          <a:off x="3962400" y="5029200"/>
          <a:ext cx="5810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0</xdr:colOff>
      <xdr:row>23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3952875" y="5267325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39" name="Line 39"/>
        <xdr:cNvSpPr>
          <a:spLocks/>
        </xdr:cNvSpPr>
      </xdr:nvSpPr>
      <xdr:spPr>
        <a:xfrm>
          <a:off x="3952875" y="5991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85725</xdr:rowOff>
    </xdr:from>
    <xdr:to>
      <xdr:col>7</xdr:col>
      <xdr:colOff>590550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4257675" y="3781425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123825</xdr:rowOff>
    </xdr:from>
    <xdr:to>
      <xdr:col>7</xdr:col>
      <xdr:colOff>581025</xdr:colOff>
      <xdr:row>16</xdr:row>
      <xdr:rowOff>238125</xdr:rowOff>
    </xdr:to>
    <xdr:sp>
      <xdr:nvSpPr>
        <xdr:cNvPr id="41" name="Line 41"/>
        <xdr:cNvSpPr>
          <a:spLocks/>
        </xdr:cNvSpPr>
      </xdr:nvSpPr>
      <xdr:spPr>
        <a:xfrm>
          <a:off x="4257675" y="399097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47625</xdr:rowOff>
    </xdr:from>
    <xdr:to>
      <xdr:col>9</xdr:col>
      <xdr:colOff>628650</xdr:colOff>
      <xdr:row>18</xdr:row>
      <xdr:rowOff>47625</xdr:rowOff>
    </xdr:to>
    <xdr:sp>
      <xdr:nvSpPr>
        <xdr:cNvPr id="42" name="Line 42"/>
        <xdr:cNvSpPr>
          <a:spLocks/>
        </xdr:cNvSpPr>
      </xdr:nvSpPr>
      <xdr:spPr>
        <a:xfrm>
          <a:off x="5295900" y="4419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8</xdr:row>
      <xdr:rowOff>38100</xdr:rowOff>
    </xdr:from>
    <xdr:to>
      <xdr:col>13</xdr:col>
      <xdr:colOff>276225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7810500" y="2085975"/>
          <a:ext cx="25717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10</xdr:col>
      <xdr:colOff>571500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>
          <a:off x="4105275" y="590550"/>
          <a:ext cx="2333625" cy="2476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7</xdr:col>
      <xdr:colOff>257175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1943100" y="590550"/>
          <a:ext cx="2171700" cy="2762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266700</xdr:colOff>
      <xdr:row>3</xdr:row>
      <xdr:rowOff>76200</xdr:rowOff>
    </xdr:to>
    <xdr:sp>
      <xdr:nvSpPr>
        <xdr:cNvPr id="4" name="Line 4"/>
        <xdr:cNvSpPr>
          <a:spLocks/>
        </xdr:cNvSpPr>
      </xdr:nvSpPr>
      <xdr:spPr>
        <a:xfrm>
          <a:off x="7791450" y="838200"/>
          <a:ext cx="2667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123825</xdr:rowOff>
    </xdr:from>
    <xdr:to>
      <xdr:col>13</xdr:col>
      <xdr:colOff>257175</xdr:colOff>
      <xdr:row>15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7810500" y="3800475"/>
          <a:ext cx="2381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</xdr:row>
      <xdr:rowOff>76200</xdr:rowOff>
    </xdr:from>
    <xdr:to>
      <xdr:col>13</xdr:col>
      <xdr:colOff>266700</xdr:colOff>
      <xdr:row>22</xdr:row>
      <xdr:rowOff>47625</xdr:rowOff>
    </xdr:to>
    <xdr:sp>
      <xdr:nvSpPr>
        <xdr:cNvPr id="6" name="Line 6"/>
        <xdr:cNvSpPr>
          <a:spLocks/>
        </xdr:cNvSpPr>
      </xdr:nvSpPr>
      <xdr:spPr>
        <a:xfrm flipH="1">
          <a:off x="8058150" y="838200"/>
          <a:ext cx="0" cy="43529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28575</xdr:rowOff>
    </xdr:from>
    <xdr:to>
      <xdr:col>13</xdr:col>
      <xdr:colOff>266700</xdr:colOff>
      <xdr:row>22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7829550" y="5172075"/>
          <a:ext cx="2286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76200</xdr:rowOff>
    </xdr:from>
    <xdr:to>
      <xdr:col>2</xdr:col>
      <xdr:colOff>0</xdr:colOff>
      <xdr:row>3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219075" y="838200"/>
          <a:ext cx="1619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66675</xdr:rowOff>
    </xdr:from>
    <xdr:to>
      <xdr:col>1</xdr:col>
      <xdr:colOff>104775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H="1">
          <a:off x="228600" y="828675"/>
          <a:ext cx="0" cy="46577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161925</xdr:rowOff>
    </xdr:from>
    <xdr:to>
      <xdr:col>1</xdr:col>
      <xdr:colOff>257175</xdr:colOff>
      <xdr:row>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19075" y="1581150"/>
          <a:ext cx="1619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152400</xdr:rowOff>
    </xdr:from>
    <xdr:to>
      <xdr:col>1</xdr:col>
      <xdr:colOff>257175</xdr:colOff>
      <xdr:row>9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38125" y="2371725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238125</xdr:rowOff>
    </xdr:from>
    <xdr:to>
      <xdr:col>1</xdr:col>
      <xdr:colOff>257175</xdr:colOff>
      <xdr:row>11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228600" y="2943225"/>
          <a:ext cx="1524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247650</xdr:rowOff>
    </xdr:from>
    <xdr:to>
      <xdr:col>1</xdr:col>
      <xdr:colOff>257175</xdr:colOff>
      <xdr:row>13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238125" y="3438525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314325</xdr:rowOff>
    </xdr:from>
    <xdr:to>
      <xdr:col>1</xdr:col>
      <xdr:colOff>257175</xdr:colOff>
      <xdr:row>16</xdr:row>
      <xdr:rowOff>314325</xdr:rowOff>
    </xdr:to>
    <xdr:sp>
      <xdr:nvSpPr>
        <xdr:cNvPr id="14" name="Line 14"/>
        <xdr:cNvSpPr>
          <a:spLocks/>
        </xdr:cNvSpPr>
      </xdr:nvSpPr>
      <xdr:spPr>
        <a:xfrm>
          <a:off x="238125" y="4162425"/>
          <a:ext cx="1428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161925</xdr:rowOff>
    </xdr:from>
    <xdr:to>
      <xdr:col>1</xdr:col>
      <xdr:colOff>257175</xdr:colOff>
      <xdr:row>23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8600" y="5476875"/>
          <a:ext cx="1524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6</xdr:row>
      <xdr:rowOff>152400</xdr:rowOff>
    </xdr:from>
    <xdr:to>
      <xdr:col>3</xdr:col>
      <xdr:colOff>742950</xdr:colOff>
      <xdr:row>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123950" y="1571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228600</xdr:rowOff>
    </xdr:from>
    <xdr:to>
      <xdr:col>3</xdr:col>
      <xdr:colOff>762000</xdr:colOff>
      <xdr:row>9</xdr:row>
      <xdr:rowOff>228600</xdr:rowOff>
    </xdr:to>
    <xdr:sp>
      <xdr:nvSpPr>
        <xdr:cNvPr id="17" name="Line 17"/>
        <xdr:cNvSpPr>
          <a:spLocks/>
        </xdr:cNvSpPr>
      </xdr:nvSpPr>
      <xdr:spPr>
        <a:xfrm>
          <a:off x="1143000" y="2447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228600</xdr:rowOff>
    </xdr:from>
    <xdr:to>
      <xdr:col>3</xdr:col>
      <xdr:colOff>762000</xdr:colOff>
      <xdr:row>11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1143000" y="29337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171450</xdr:rowOff>
    </xdr:from>
    <xdr:to>
      <xdr:col>3</xdr:col>
      <xdr:colOff>752475</xdr:colOff>
      <xdr:row>13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1133475" y="33623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5</xdr:row>
      <xdr:rowOff>171450</xdr:rowOff>
    </xdr:from>
    <xdr:to>
      <xdr:col>5</xdr:col>
      <xdr:colOff>295275</xdr:colOff>
      <xdr:row>6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2676525" y="1276350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161925</xdr:rowOff>
    </xdr:from>
    <xdr:to>
      <xdr:col>5</xdr:col>
      <xdr:colOff>304800</xdr:colOff>
      <xdr:row>7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2667000" y="1581150"/>
          <a:ext cx="3238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161925</xdr:rowOff>
    </xdr:from>
    <xdr:to>
      <xdr:col>9</xdr:col>
      <xdr:colOff>676275</xdr:colOff>
      <xdr:row>5</xdr:row>
      <xdr:rowOff>161925</xdr:rowOff>
    </xdr:to>
    <xdr:sp>
      <xdr:nvSpPr>
        <xdr:cNvPr id="22" name="Line 22"/>
        <xdr:cNvSpPr>
          <a:spLocks/>
        </xdr:cNvSpPr>
      </xdr:nvSpPr>
      <xdr:spPr>
        <a:xfrm flipV="1">
          <a:off x="5114925" y="12668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5</xdr:row>
      <xdr:rowOff>161925</xdr:rowOff>
    </xdr:from>
    <xdr:to>
      <xdr:col>10</xdr:col>
      <xdr:colOff>0</xdr:colOff>
      <xdr:row>6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133975" y="1266825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161925</xdr:rowOff>
    </xdr:from>
    <xdr:to>
      <xdr:col>9</xdr:col>
      <xdr:colOff>647700</xdr:colOff>
      <xdr:row>7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5229225" y="18954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228600</xdr:rowOff>
    </xdr:from>
    <xdr:to>
      <xdr:col>5</xdr:col>
      <xdr:colOff>304800</xdr:colOff>
      <xdr:row>11</xdr:row>
      <xdr:rowOff>228600</xdr:rowOff>
    </xdr:to>
    <xdr:sp>
      <xdr:nvSpPr>
        <xdr:cNvPr id="25" name="Line 25"/>
        <xdr:cNvSpPr>
          <a:spLocks/>
        </xdr:cNvSpPr>
      </xdr:nvSpPr>
      <xdr:spPr>
        <a:xfrm>
          <a:off x="2686050" y="2933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228600</xdr:rowOff>
    </xdr:from>
    <xdr:to>
      <xdr:col>5</xdr:col>
      <xdr:colOff>304800</xdr:colOff>
      <xdr:row>9</xdr:row>
      <xdr:rowOff>228600</xdr:rowOff>
    </xdr:to>
    <xdr:sp>
      <xdr:nvSpPr>
        <xdr:cNvPr id="26" name="Line 26"/>
        <xdr:cNvSpPr>
          <a:spLocks/>
        </xdr:cNvSpPr>
      </xdr:nvSpPr>
      <xdr:spPr>
        <a:xfrm>
          <a:off x="2686050" y="2447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171450</xdr:rowOff>
    </xdr:from>
    <xdr:to>
      <xdr:col>5</xdr:col>
      <xdr:colOff>314325</xdr:colOff>
      <xdr:row>13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2695575" y="3362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295275</xdr:colOff>
      <xdr:row>16</xdr:row>
      <xdr:rowOff>257175</xdr:rowOff>
    </xdr:to>
    <xdr:sp>
      <xdr:nvSpPr>
        <xdr:cNvPr id="28" name="Line 28"/>
        <xdr:cNvSpPr>
          <a:spLocks/>
        </xdr:cNvSpPr>
      </xdr:nvSpPr>
      <xdr:spPr>
        <a:xfrm flipV="1">
          <a:off x="2686050" y="394335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304800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2686050" y="4333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57150</xdr:rowOff>
    </xdr:from>
    <xdr:to>
      <xdr:col>6</xdr:col>
      <xdr:colOff>0</xdr:colOff>
      <xdr:row>23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2705100" y="5372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161925</xdr:rowOff>
    </xdr:from>
    <xdr:to>
      <xdr:col>5</xdr:col>
      <xdr:colOff>314325</xdr:colOff>
      <xdr:row>25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2695575" y="5819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161925</xdr:rowOff>
    </xdr:from>
    <xdr:to>
      <xdr:col>7</xdr:col>
      <xdr:colOff>571500</xdr:colOff>
      <xdr:row>13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3848100" y="3352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</xdr:row>
      <xdr:rowOff>171450</xdr:rowOff>
    </xdr:from>
    <xdr:to>
      <xdr:col>9</xdr:col>
      <xdr:colOff>571500</xdr:colOff>
      <xdr:row>13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5334000" y="3362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219075</xdr:rowOff>
    </xdr:from>
    <xdr:to>
      <xdr:col>7</xdr:col>
      <xdr:colOff>561975</xdr:colOff>
      <xdr:row>9</xdr:row>
      <xdr:rowOff>219075</xdr:rowOff>
    </xdr:to>
    <xdr:sp>
      <xdr:nvSpPr>
        <xdr:cNvPr id="34" name="Line 36"/>
        <xdr:cNvSpPr>
          <a:spLocks/>
        </xdr:cNvSpPr>
      </xdr:nvSpPr>
      <xdr:spPr>
        <a:xfrm>
          <a:off x="3857625" y="2438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11</xdr:row>
      <xdr:rowOff>219075</xdr:rowOff>
    </xdr:from>
    <xdr:to>
      <xdr:col>7</xdr:col>
      <xdr:colOff>533400</xdr:colOff>
      <xdr:row>11</xdr:row>
      <xdr:rowOff>219075</xdr:rowOff>
    </xdr:to>
    <xdr:sp>
      <xdr:nvSpPr>
        <xdr:cNvPr id="35" name="Line 37"/>
        <xdr:cNvSpPr>
          <a:spLocks/>
        </xdr:cNvSpPr>
      </xdr:nvSpPr>
      <xdr:spPr>
        <a:xfrm>
          <a:off x="3848100" y="2924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11</xdr:row>
      <xdr:rowOff>228600</xdr:rowOff>
    </xdr:from>
    <xdr:to>
      <xdr:col>9</xdr:col>
      <xdr:colOff>666750</xdr:colOff>
      <xdr:row>11</xdr:row>
      <xdr:rowOff>228600</xdr:rowOff>
    </xdr:to>
    <xdr:sp>
      <xdr:nvSpPr>
        <xdr:cNvPr id="36" name="Line 38"/>
        <xdr:cNvSpPr>
          <a:spLocks/>
        </xdr:cNvSpPr>
      </xdr:nvSpPr>
      <xdr:spPr>
        <a:xfrm>
          <a:off x="5591175" y="293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38100</xdr:rowOff>
    </xdr:from>
    <xdr:to>
      <xdr:col>7</xdr:col>
      <xdr:colOff>581025</xdr:colOff>
      <xdr:row>23</xdr:row>
      <xdr:rowOff>47625</xdr:rowOff>
    </xdr:to>
    <xdr:sp>
      <xdr:nvSpPr>
        <xdr:cNvPr id="37" name="Line 39"/>
        <xdr:cNvSpPr>
          <a:spLocks/>
        </xdr:cNvSpPr>
      </xdr:nvSpPr>
      <xdr:spPr>
        <a:xfrm flipV="1">
          <a:off x="3867150" y="5010150"/>
          <a:ext cx="5715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47625</xdr:rowOff>
    </xdr:from>
    <xdr:to>
      <xdr:col>7</xdr:col>
      <xdr:colOff>581025</xdr:colOff>
      <xdr:row>23</xdr:row>
      <xdr:rowOff>171450</xdr:rowOff>
    </xdr:to>
    <xdr:sp>
      <xdr:nvSpPr>
        <xdr:cNvPr id="38" name="Line 40"/>
        <xdr:cNvSpPr>
          <a:spLocks/>
        </xdr:cNvSpPr>
      </xdr:nvSpPr>
      <xdr:spPr>
        <a:xfrm>
          <a:off x="3857625" y="5362575"/>
          <a:ext cx="5810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7</xdr:col>
      <xdr:colOff>561975</xdr:colOff>
      <xdr:row>26</xdr:row>
      <xdr:rowOff>9525</xdr:rowOff>
    </xdr:to>
    <xdr:sp>
      <xdr:nvSpPr>
        <xdr:cNvPr id="39" name="Line 41"/>
        <xdr:cNvSpPr>
          <a:spLocks/>
        </xdr:cNvSpPr>
      </xdr:nvSpPr>
      <xdr:spPr>
        <a:xfrm>
          <a:off x="3857625" y="5838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66675</xdr:rowOff>
    </xdr:from>
    <xdr:to>
      <xdr:col>8</xdr:col>
      <xdr:colOff>0</xdr:colOff>
      <xdr:row>16</xdr:row>
      <xdr:rowOff>0</xdr:rowOff>
    </xdr:to>
    <xdr:sp>
      <xdr:nvSpPr>
        <xdr:cNvPr id="40" name="Line 42"/>
        <xdr:cNvSpPr>
          <a:spLocks/>
        </xdr:cNvSpPr>
      </xdr:nvSpPr>
      <xdr:spPr>
        <a:xfrm flipV="1">
          <a:off x="4229100" y="37433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16</xdr:row>
      <xdr:rowOff>114300</xdr:rowOff>
    </xdr:from>
    <xdr:to>
      <xdr:col>7</xdr:col>
      <xdr:colOff>600075</xdr:colOff>
      <xdr:row>16</xdr:row>
      <xdr:rowOff>257175</xdr:rowOff>
    </xdr:to>
    <xdr:sp>
      <xdr:nvSpPr>
        <xdr:cNvPr id="41" name="Line 43"/>
        <xdr:cNvSpPr>
          <a:spLocks/>
        </xdr:cNvSpPr>
      </xdr:nvSpPr>
      <xdr:spPr>
        <a:xfrm>
          <a:off x="4210050" y="3962400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628650</xdr:colOff>
      <xdr:row>18</xdr:row>
      <xdr:rowOff>66675</xdr:rowOff>
    </xdr:to>
    <xdr:sp>
      <xdr:nvSpPr>
        <xdr:cNvPr id="42" name="Line 44"/>
        <xdr:cNvSpPr>
          <a:spLocks/>
        </xdr:cNvSpPr>
      </xdr:nvSpPr>
      <xdr:spPr>
        <a:xfrm>
          <a:off x="5181600" y="4400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1.57421875" style="1" customWidth="1"/>
    <col min="2" max="2" width="18.7109375" style="1" customWidth="1"/>
    <col min="3" max="3" width="19.7109375" style="1" customWidth="1"/>
    <col min="4" max="4" width="20.57421875" style="1" customWidth="1"/>
    <col min="5" max="9" width="9.140625" style="1" customWidth="1"/>
    <col min="10" max="10" width="20.8515625" style="1" customWidth="1"/>
    <col min="11" max="11" width="13.8515625" style="1" customWidth="1"/>
    <col min="12" max="16384" width="9.140625" style="1" customWidth="1"/>
  </cols>
  <sheetData>
    <row r="1" spans="4:10" ht="47.25" customHeight="1" thickBot="1">
      <c r="D1" s="102" t="s">
        <v>91</v>
      </c>
      <c r="E1" s="103"/>
      <c r="F1" s="103"/>
      <c r="G1" s="103"/>
      <c r="H1" s="103"/>
      <c r="I1" s="103"/>
      <c r="J1" s="103"/>
    </row>
    <row r="2" spans="4:10" ht="27" customHeight="1" thickBot="1">
      <c r="D2" s="92" t="s">
        <v>0</v>
      </c>
      <c r="E2" s="93"/>
      <c r="F2" s="93"/>
      <c r="G2" s="93"/>
      <c r="H2" s="93"/>
      <c r="I2" s="93"/>
      <c r="J2" s="94"/>
    </row>
    <row r="3" ht="13.5" thickBot="1"/>
    <row r="4" spans="5:9" ht="13.5" thickBot="1">
      <c r="E4" s="98" t="s">
        <v>1</v>
      </c>
      <c r="F4" s="99"/>
      <c r="G4" s="99"/>
      <c r="H4" s="99"/>
      <c r="I4" s="100"/>
    </row>
    <row r="5" ht="13.5" customHeight="1" thickBot="1"/>
    <row r="6" spans="2:11" ht="13.5" thickBot="1">
      <c r="B6" s="95" t="s">
        <v>2</v>
      </c>
      <c r="C6" s="96"/>
      <c r="D6" s="97"/>
      <c r="J6" s="41"/>
      <c r="K6" s="42">
        <f>IF(J6="","",IF(J6="ESOFAGO","BRAVO/A!","NO! RIPROVA!"))</f>
      </c>
    </row>
    <row r="7" spans="2:11" ht="6.75" customHeight="1" thickBot="1">
      <c r="B7" s="3"/>
      <c r="C7" s="3"/>
      <c r="D7" s="3"/>
      <c r="K7" s="2">
        <f>IF(J7="","",IF(J7="ESOFAGO","BRAVO/A!","NO! RIPROVA!"))</f>
      </c>
    </row>
    <row r="8" spans="2:11" ht="13.5" thickBot="1">
      <c r="B8" s="4" t="s">
        <v>3</v>
      </c>
      <c r="C8" s="5"/>
      <c r="D8" s="6"/>
      <c r="J8" s="41"/>
      <c r="K8" s="42">
        <f>IF(J8="","",IF(J8="CARDIAS","BRAVO/A!","NO! RIPROVA!"))</f>
      </c>
    </row>
    <row r="9" spans="2:11" ht="13.5" thickBot="1">
      <c r="B9" s="7" t="s">
        <v>4</v>
      </c>
      <c r="C9" s="42">
        <f>IF(D9="","",IF(D9="FEGATO","BRAVO/A!","NO! RIPROVA"))</f>
      </c>
      <c r="D9" s="41"/>
      <c r="J9" s="6"/>
      <c r="K9" s="2"/>
    </row>
    <row r="10" spans="2:11" ht="13.5" thickBot="1">
      <c r="B10" s="7" t="s">
        <v>5</v>
      </c>
      <c r="C10" s="5"/>
      <c r="D10" s="6"/>
      <c r="J10" s="41"/>
      <c r="K10" s="42">
        <f>IF(J10="","",IF(J10="STOMACO","BRAVO/A!","NO! RIPROVA!"))</f>
      </c>
    </row>
    <row r="11" spans="2:11" ht="13.5" thickBot="1">
      <c r="B11" s="7" t="s">
        <v>6</v>
      </c>
      <c r="C11" s="5"/>
      <c r="D11" s="6"/>
      <c r="J11" s="6"/>
      <c r="K11" s="2"/>
    </row>
    <row r="12" spans="2:11" ht="13.5" thickBot="1">
      <c r="B12" s="7" t="s">
        <v>7</v>
      </c>
      <c r="C12" s="42">
        <f>IF(D12="","",IF(D12="CISTIFELLEA","BRAVO/A!","NO! RIPROVA"))</f>
      </c>
      <c r="D12" s="41"/>
      <c r="J12" s="6"/>
      <c r="K12" s="2"/>
    </row>
    <row r="13" spans="2:11" ht="13.5" thickBot="1">
      <c r="B13" s="7" t="s">
        <v>51</v>
      </c>
      <c r="C13" s="42">
        <f>IF(D13="","",IF(D13="PILORO","BRAVO/A!","NO! RIPROVA"))</f>
      </c>
      <c r="D13" s="41"/>
      <c r="J13" s="41"/>
      <c r="K13" s="42">
        <f>IF(J13="","",IF(J13="PANCREAS","BRAVO/A!","NO! RIPROVA!"))</f>
      </c>
    </row>
    <row r="14" spans="2:4" ht="13.5" thickBot="1">
      <c r="B14" s="7" t="s">
        <v>8</v>
      </c>
      <c r="C14" s="5"/>
      <c r="D14" s="6"/>
    </row>
    <row r="15" spans="2:11" ht="13.5" thickBot="1">
      <c r="B15" s="7" t="s">
        <v>9</v>
      </c>
      <c r="C15" s="42">
        <f>IF(D15="","",IF(D15="DUODENO","BRAVO/A!","NO! RIPROVA"))</f>
      </c>
      <c r="D15" s="17"/>
      <c r="J15" s="6"/>
      <c r="K15" s="2"/>
    </row>
    <row r="16" spans="2:11" ht="13.5" thickBot="1">
      <c r="B16" s="7" t="s">
        <v>10</v>
      </c>
      <c r="C16" s="42">
        <f>IF(D16="","",IF(D16="DIGIUNO","BRAVO/A!","NO! RIPROVA"))</f>
      </c>
      <c r="D16" s="17"/>
      <c r="J16" s="6"/>
      <c r="K16" s="2"/>
    </row>
    <row r="17" spans="2:11" ht="13.5" thickBot="1">
      <c r="B17" s="7" t="s">
        <v>11</v>
      </c>
      <c r="J17" s="16"/>
      <c r="K17" s="42">
        <f>IF(J17="","",IF(J17="COLON TRASVERSO","BRAVO/A!","NO! RIPROVA!"))</f>
      </c>
    </row>
    <row r="18" spans="2:4" ht="12.75">
      <c r="B18" s="7" t="s">
        <v>18</v>
      </c>
      <c r="C18" s="5"/>
      <c r="D18" s="6"/>
    </row>
    <row r="19" spans="2:11" ht="12.75">
      <c r="B19" s="7" t="s">
        <v>70</v>
      </c>
      <c r="C19" s="5"/>
      <c r="D19" s="6"/>
      <c r="J19" s="6"/>
      <c r="K19" s="2"/>
    </row>
    <row r="20" spans="2:11" ht="13.5" thickBot="1">
      <c r="B20" s="7" t="s">
        <v>13</v>
      </c>
      <c r="C20" s="5"/>
      <c r="D20" s="6"/>
      <c r="J20" s="6"/>
      <c r="K20" s="2"/>
    </row>
    <row r="21" spans="2:11" ht="13.5" thickBot="1">
      <c r="B21" s="7" t="s">
        <v>14</v>
      </c>
      <c r="C21" s="42">
        <f>IF(D21="","",IF(D21="COLON ASCENDENTE","BRAVO/A!","NO! RIPROVA"))</f>
      </c>
      <c r="D21" s="16"/>
      <c r="J21" s="17"/>
      <c r="K21" s="42">
        <f>IF(J21="","",IF(J21="ILEO","BRAVO/A!","NO! RIPROVA!"))</f>
      </c>
    </row>
    <row r="22" spans="2:4" ht="12.75">
      <c r="B22" s="7" t="s">
        <v>15</v>
      </c>
      <c r="C22" s="5"/>
      <c r="D22" s="6"/>
    </row>
    <row r="23" spans="2:11" ht="13.5" thickBot="1">
      <c r="B23" s="7" t="s">
        <v>16</v>
      </c>
      <c r="C23" s="5"/>
      <c r="D23" s="6"/>
      <c r="J23" s="6"/>
      <c r="K23" s="2"/>
    </row>
    <row r="24" spans="2:11" ht="13.5" thickBot="1">
      <c r="B24" s="7" t="s">
        <v>17</v>
      </c>
      <c r="C24" s="42">
        <f>IF(D24="","",IF(D24="CIECO","BRAVO/A!","NO! RIPROVA"))</f>
      </c>
      <c r="D24" s="18"/>
      <c r="J24" s="16"/>
      <c r="K24" s="42">
        <f>IF(J24="","",IF(J24="COLON DISCENDENTE","BRAVO/A!","NO! RIPROVA!"))</f>
      </c>
    </row>
    <row r="25" spans="2:4" ht="13.5" thickBot="1">
      <c r="B25" s="8" t="s">
        <v>12</v>
      </c>
      <c r="C25" s="2"/>
      <c r="D25" s="19"/>
    </row>
    <row r="26" spans="3:11" ht="13.5" thickBot="1">
      <c r="C26" s="42">
        <f>IF(D26="","",IF(D26="APPENDICE","BRAVO/A!","NO! RIPROVA"))</f>
      </c>
      <c r="D26" s="41"/>
      <c r="J26" s="6"/>
      <c r="K26" s="2"/>
    </row>
    <row r="27" spans="10:11" ht="13.5" thickBot="1">
      <c r="J27" s="6"/>
      <c r="K27" s="2"/>
    </row>
    <row r="28" spans="3:11" ht="13.5" thickBot="1">
      <c r="C28" s="42">
        <f>IF(D28="","",IF(D28="RETTO","BRAVO/A!","NO! RIPROVA"))</f>
      </c>
      <c r="D28" s="18"/>
      <c r="J28" s="18"/>
      <c r="K28" s="42">
        <f>IF(J28="","",IF(J28="SIGMA","BRAVO/A!","NO! RIPROVA!"))</f>
      </c>
    </row>
    <row r="29" spans="2:11" ht="12.75">
      <c r="B29" s="15" t="s">
        <v>21</v>
      </c>
      <c r="J29" s="6"/>
      <c r="K29" s="2"/>
    </row>
    <row r="30" spans="2:11" ht="13.5" thickBot="1">
      <c r="B30" s="13" t="s">
        <v>22</v>
      </c>
      <c r="C30" s="14" t="s">
        <v>48</v>
      </c>
      <c r="D30" s="6"/>
      <c r="J30" s="6"/>
      <c r="K30" s="2"/>
    </row>
    <row r="31" spans="2:11" ht="13.5" thickBot="1">
      <c r="B31" s="11" t="s">
        <v>23</v>
      </c>
      <c r="C31" s="12" t="s">
        <v>24</v>
      </c>
      <c r="D31" s="6"/>
      <c r="J31" s="18"/>
      <c r="K31" s="42">
        <f>IF(J31="","",IF(J31="ANO","BRAVO/A!","NO! RIPROVA!"))</f>
      </c>
    </row>
    <row r="32" spans="3:4" ht="12.75">
      <c r="C32" s="9"/>
      <c r="D32" s="6"/>
    </row>
    <row r="33" spans="4:11" ht="12.75">
      <c r="D33" s="6"/>
      <c r="J33" s="6"/>
      <c r="K33" s="10"/>
    </row>
    <row r="34" spans="4:11" ht="12.75">
      <c r="D34" s="6"/>
      <c r="J34" s="6"/>
      <c r="K34" s="10"/>
    </row>
    <row r="41" spans="4:7" ht="12.75">
      <c r="D41" s="101"/>
      <c r="E41" s="101"/>
      <c r="F41" s="101"/>
      <c r="G41" s="101"/>
    </row>
    <row r="43" spans="3:10" ht="12.75">
      <c r="C43" s="91"/>
      <c r="D43" s="91"/>
      <c r="E43" s="91"/>
      <c r="F43" s="91"/>
      <c r="G43" s="91"/>
      <c r="H43" s="91"/>
      <c r="I43" s="91"/>
      <c r="J43" s="91"/>
    </row>
  </sheetData>
  <sheetProtection password="9E94" sheet="1" objects="1" scenarios="1"/>
  <mergeCells count="6">
    <mergeCell ref="C43:J43"/>
    <mergeCell ref="D2:J2"/>
    <mergeCell ref="B6:D6"/>
    <mergeCell ref="E4:I4"/>
    <mergeCell ref="D41:G41"/>
    <mergeCell ref="D1:J1"/>
  </mergeCells>
  <hyperlinks>
    <hyperlink ref="E4:I4" location="aiuto_digerente!A1" display="Se hai bisogno d'aiuto, clicca qui"/>
    <hyperlink ref="D1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3.28125" style="51" customWidth="1"/>
    <col min="2" max="2" width="3.8515625" style="20" customWidth="1"/>
    <col min="3" max="3" width="11.28125" style="20" customWidth="1"/>
    <col min="4" max="4" width="12.00390625" style="20" customWidth="1"/>
    <col min="5" max="5" width="11.28125" style="20" customWidth="1"/>
    <col min="6" max="6" width="4.8515625" style="20" customWidth="1"/>
    <col min="7" max="7" width="12.7109375" style="20" customWidth="1"/>
    <col min="8" max="8" width="9.140625" style="20" customWidth="1"/>
    <col min="9" max="9" width="10.8515625" style="20" customWidth="1"/>
    <col min="10" max="10" width="10.28125" style="20" customWidth="1"/>
    <col min="11" max="11" width="10.140625" style="20" customWidth="1"/>
    <col min="12" max="12" width="4.00390625" style="20" customWidth="1"/>
    <col min="13" max="13" width="14.57421875" style="20" customWidth="1"/>
    <col min="14" max="14" width="5.57421875" style="20" customWidth="1"/>
    <col min="15" max="16384" width="9.140625" style="20" customWidth="1"/>
  </cols>
  <sheetData>
    <row r="1" spans="3:13" ht="38.25" customHeight="1" thickBot="1">
      <c r="C1" s="200" t="s">
        <v>91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3:13" ht="19.5" customHeight="1" thickBot="1">
      <c r="C2" s="127" t="s">
        <v>43</v>
      </c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ht="13.5" thickBot="1"/>
    <row r="4" spans="3:13" ht="16.5" thickBot="1">
      <c r="C4" s="130" t="s">
        <v>45</v>
      </c>
      <c r="D4" s="131"/>
      <c r="G4" s="139" t="s">
        <v>50</v>
      </c>
      <c r="H4" s="139"/>
      <c r="I4" s="139"/>
      <c r="L4" s="130" t="s">
        <v>44</v>
      </c>
      <c r="M4" s="131"/>
    </row>
    <row r="5" ht="13.5" thickBot="1">
      <c r="H5" s="46">
        <f>IF(H6="","",IF(H6="CIBO","SI!","NO! "))</f>
      </c>
    </row>
    <row r="6" spans="1:14" ht="24.75" thickBot="1">
      <c r="A6" s="52"/>
      <c r="B6" s="21"/>
      <c r="C6" s="21"/>
      <c r="D6" s="21"/>
      <c r="E6" s="21"/>
      <c r="F6" s="21"/>
      <c r="G6" s="22" t="s">
        <v>60</v>
      </c>
      <c r="H6" s="37"/>
      <c r="I6" s="43" t="s">
        <v>25</v>
      </c>
      <c r="J6" s="21"/>
      <c r="K6" s="37"/>
      <c r="L6" s="38">
        <f>IF(K6="","",IF(K6="DENTI","SI!","NO! "))</f>
      </c>
      <c r="M6" s="133" t="s">
        <v>41</v>
      </c>
      <c r="N6" s="21"/>
    </row>
    <row r="7" spans="1:14" ht="24.75" thickBot="1">
      <c r="A7" s="38">
        <f>IF(C7="","",IF(C7="BOCCA","SI!","NO! "))</f>
      </c>
      <c r="B7" s="23"/>
      <c r="C7" s="36"/>
      <c r="D7" s="21"/>
      <c r="E7" s="22" t="s">
        <v>26</v>
      </c>
      <c r="F7" s="21"/>
      <c r="G7" s="21"/>
      <c r="H7" s="38">
        <f>IF(H8="","",IF(H8="ZUCCHERI","SI!","NO! "))</f>
      </c>
      <c r="I7" s="21"/>
      <c r="J7" s="21"/>
      <c r="K7" s="37"/>
      <c r="L7" s="38">
        <f>IF(K7="","",IF(K7="LINGUA","SI!","NO! "))</f>
      </c>
      <c r="M7" s="134"/>
      <c r="N7" s="21"/>
    </row>
    <row r="8" spans="1:14" ht="24.75" thickBot="1">
      <c r="A8" s="52"/>
      <c r="B8" s="21"/>
      <c r="C8" s="21"/>
      <c r="D8" s="21"/>
      <c r="E8" s="21"/>
      <c r="F8" s="21"/>
      <c r="G8" s="22" t="s">
        <v>67</v>
      </c>
      <c r="H8" s="37"/>
      <c r="I8" s="43" t="s">
        <v>61</v>
      </c>
      <c r="J8" s="21"/>
      <c r="K8" s="37"/>
      <c r="L8" s="38">
        <f>IF(K8="","",IF(K8="SALIVA","SI!","NO! "))</f>
      </c>
      <c r="M8" s="134"/>
      <c r="N8" s="21"/>
    </row>
    <row r="9" spans="1:14" ht="13.5" thickBot="1">
      <c r="A9" s="52"/>
      <c r="B9" s="21"/>
      <c r="C9" s="21"/>
      <c r="D9" s="21"/>
      <c r="E9" s="21"/>
      <c r="F9" s="21"/>
      <c r="G9" s="21"/>
      <c r="H9" s="21"/>
      <c r="I9" s="38">
        <f>IF(I10="","",IF(I10="BOLO ALIMENTARE","SI!","NO! "))</f>
      </c>
      <c r="J9" s="21"/>
      <c r="K9" s="21"/>
      <c r="L9" s="21"/>
      <c r="M9" s="134"/>
      <c r="N9" s="21"/>
    </row>
    <row r="10" spans="1:14" ht="24.75" thickBot="1">
      <c r="A10" s="38">
        <f>IF(C10="","",IF(C10="FARINGE","SI!","NO! "))</f>
      </c>
      <c r="B10" s="23"/>
      <c r="C10" s="36"/>
      <c r="D10" s="21"/>
      <c r="E10" s="22" t="s">
        <v>26</v>
      </c>
      <c r="F10" s="21"/>
      <c r="G10" s="22" t="s">
        <v>56</v>
      </c>
      <c r="H10" s="21"/>
      <c r="I10" s="37"/>
      <c r="J10" s="24"/>
      <c r="K10" s="21"/>
      <c r="L10" s="21"/>
      <c r="M10" s="134"/>
      <c r="N10" s="21"/>
    </row>
    <row r="11" spans="1:14" ht="13.5" thickBot="1">
      <c r="A11" s="52"/>
      <c r="B11" s="21"/>
      <c r="C11" s="21"/>
      <c r="D11" s="21"/>
      <c r="E11" s="21"/>
      <c r="F11" s="21"/>
      <c r="G11" s="21"/>
      <c r="H11" s="21"/>
      <c r="I11" s="38">
        <f>IF(I12="","",IF(I12="BOLO ALIMENTARE","SI!","NO! "))</f>
      </c>
      <c r="J11" s="21"/>
      <c r="K11" s="21"/>
      <c r="L11" s="21"/>
      <c r="M11" s="134"/>
      <c r="N11" s="21"/>
    </row>
    <row r="12" spans="1:14" ht="24.75" thickBot="1">
      <c r="A12" s="38">
        <f>IF(C12="","",IF(C12="ESOFAGO","SI!","NO! "))</f>
      </c>
      <c r="B12" s="23"/>
      <c r="C12" s="36"/>
      <c r="D12" s="21"/>
      <c r="E12" s="22" t="s">
        <v>27</v>
      </c>
      <c r="F12" s="21"/>
      <c r="G12" s="22" t="s">
        <v>59</v>
      </c>
      <c r="H12" s="21"/>
      <c r="I12" s="37"/>
      <c r="J12" s="48" t="s">
        <v>57</v>
      </c>
      <c r="K12" s="37"/>
      <c r="L12" s="38">
        <f>IF(K12="","",IF(K12="STOMACO","SI!","NO! "))</f>
      </c>
      <c r="M12" s="135"/>
      <c r="N12" s="21"/>
    </row>
    <row r="13" spans="9:11" ht="13.5" thickBot="1">
      <c r="I13" s="46">
        <f>IF(I14="","",IF(I14="ZUCCHERI","SI!","NO! "))</f>
      </c>
      <c r="K13" s="46"/>
    </row>
    <row r="14" spans="1:14" ht="24.75" thickBot="1">
      <c r="A14" s="39">
        <f>IF(C14="","",IF(C14="STOMACO","SI!","NO! "))</f>
      </c>
      <c r="B14" s="29"/>
      <c r="C14" s="36"/>
      <c r="D14" s="27"/>
      <c r="E14" s="28" t="s">
        <v>26</v>
      </c>
      <c r="F14" s="27"/>
      <c r="G14" s="28" t="s">
        <v>54</v>
      </c>
      <c r="H14" s="27"/>
      <c r="I14" s="37"/>
      <c r="J14" s="49" t="s">
        <v>53</v>
      </c>
      <c r="K14" s="37"/>
      <c r="L14" s="39">
        <f>IF(K14="","",IF(K14="PROTEINE","SI!","NO! "))</f>
      </c>
      <c r="M14" s="136" t="s">
        <v>42</v>
      </c>
      <c r="N14" s="27"/>
    </row>
    <row r="15" spans="1:14" ht="13.5" thickBot="1">
      <c r="A15" s="53"/>
      <c r="B15" s="27"/>
      <c r="C15" s="27"/>
      <c r="D15" s="27"/>
      <c r="E15" s="27"/>
      <c r="F15" s="27"/>
      <c r="G15" s="27"/>
      <c r="H15" s="29"/>
      <c r="I15" s="27"/>
      <c r="J15" s="27"/>
      <c r="K15" s="27"/>
      <c r="L15" s="27"/>
      <c r="M15" s="137"/>
      <c r="N15" s="27"/>
    </row>
    <row r="16" spans="1:14" ht="13.5" thickBot="1">
      <c r="A16" s="53"/>
      <c r="B16" s="27"/>
      <c r="C16" s="27"/>
      <c r="D16" s="27"/>
      <c r="E16" s="27"/>
      <c r="F16" s="27"/>
      <c r="G16" s="123" t="s">
        <v>66</v>
      </c>
      <c r="H16" s="125" t="s">
        <v>65</v>
      </c>
      <c r="I16" s="30" t="s">
        <v>46</v>
      </c>
      <c r="J16" s="28" t="s">
        <v>33</v>
      </c>
      <c r="K16" s="37"/>
      <c r="L16" s="39">
        <f>IF(K16="","",IF(K16="FEGATO","SI!","NO! "))</f>
      </c>
      <c r="M16" s="137"/>
      <c r="N16" s="27"/>
    </row>
    <row r="17" spans="1:14" ht="24.75" thickBot="1">
      <c r="A17" s="40">
        <f>IF(C17="","",IF(C17="INTESTINO TENUE","SI!","N0!"))</f>
      </c>
      <c r="B17" s="32"/>
      <c r="C17" s="105"/>
      <c r="D17" s="34" t="s">
        <v>28</v>
      </c>
      <c r="E17" s="28" t="s">
        <v>26</v>
      </c>
      <c r="F17" s="27"/>
      <c r="G17" s="124"/>
      <c r="H17" s="125"/>
      <c r="I17" s="31" t="s">
        <v>47</v>
      </c>
      <c r="J17" s="28" t="s">
        <v>49</v>
      </c>
      <c r="K17" s="37"/>
      <c r="L17" s="39">
        <f>IF(K17="","",IF(K17="PANCREAS","SI!","NO! "))</f>
      </c>
      <c r="M17" s="138"/>
      <c r="N17" s="27"/>
    </row>
    <row r="18" spans="1:14" ht="13.5" customHeight="1" thickBot="1">
      <c r="A18" s="44"/>
      <c r="B18" s="33"/>
      <c r="C18" s="106"/>
      <c r="D18" s="35" t="s">
        <v>29</v>
      </c>
      <c r="E18" s="111" t="s">
        <v>31</v>
      </c>
      <c r="F18" s="132"/>
      <c r="G18" s="119" t="s">
        <v>55</v>
      </c>
      <c r="H18" s="109"/>
      <c r="I18" s="108" t="s">
        <v>32</v>
      </c>
      <c r="J18" s="25"/>
      <c r="K18" s="109"/>
      <c r="L18" s="126">
        <f>IF(K18="","",IF(K18="VILLI INTESTINALI","SI !","NO !"))</f>
      </c>
      <c r="M18" s="114" t="s">
        <v>52</v>
      </c>
      <c r="N18" s="25"/>
    </row>
    <row r="19" spans="1:14" ht="23.25" customHeight="1" thickBot="1">
      <c r="A19" s="44"/>
      <c r="B19" s="33"/>
      <c r="C19" s="107"/>
      <c r="D19" s="35" t="s">
        <v>30</v>
      </c>
      <c r="E19" s="112"/>
      <c r="F19" s="132"/>
      <c r="G19" s="121"/>
      <c r="H19" s="107"/>
      <c r="I19" s="108"/>
      <c r="J19" s="25"/>
      <c r="K19" s="110"/>
      <c r="L19" s="126"/>
      <c r="M19" s="115"/>
      <c r="N19" s="25"/>
    </row>
    <row r="20" spans="1:14" ht="13.5" customHeight="1" thickBot="1">
      <c r="A20" s="54"/>
      <c r="B20" s="25"/>
      <c r="C20" s="25"/>
      <c r="D20" s="26"/>
      <c r="E20" s="25"/>
      <c r="F20" s="25"/>
      <c r="G20" s="47"/>
      <c r="H20" s="44">
        <f>IF(H18="","",IF(H18="SOSTANZE NUTRITIVE","SI!","NO!"))</f>
      </c>
      <c r="I20" s="25"/>
      <c r="J20" s="25"/>
      <c r="K20" s="44"/>
      <c r="L20" s="25"/>
      <c r="M20" s="115"/>
      <c r="N20" s="25"/>
    </row>
    <row r="21" spans="1:14" ht="13.5" customHeight="1" thickBot="1">
      <c r="A21" s="104">
        <f>IF(C21="","",IF(C21="COLON","SI!","NO!"))</f>
      </c>
      <c r="B21" s="33"/>
      <c r="C21" s="105"/>
      <c r="D21" s="35" t="s">
        <v>37</v>
      </c>
      <c r="E21" s="111" t="s">
        <v>31</v>
      </c>
      <c r="F21" s="25"/>
      <c r="G21" s="47"/>
      <c r="H21" s="50"/>
      <c r="I21" s="109"/>
      <c r="J21" s="122">
        <f>IF(I21="","",IF(I21="ACQUA","SI !","NO !"))</f>
      </c>
      <c r="K21" s="25"/>
      <c r="L21" s="25"/>
      <c r="M21" s="115"/>
      <c r="N21" s="25"/>
    </row>
    <row r="22" spans="1:14" ht="13.5" customHeight="1" thickBot="1">
      <c r="A22" s="104"/>
      <c r="B22" s="33"/>
      <c r="C22" s="106"/>
      <c r="D22" s="35" t="s">
        <v>34</v>
      </c>
      <c r="E22" s="113"/>
      <c r="F22" s="25"/>
      <c r="G22" s="119" t="s">
        <v>62</v>
      </c>
      <c r="H22" s="25"/>
      <c r="I22" s="110"/>
      <c r="J22" s="122"/>
      <c r="K22" s="25"/>
      <c r="L22" s="25"/>
      <c r="M22" s="115"/>
      <c r="N22" s="25"/>
    </row>
    <row r="23" spans="1:14" ht="13.5" customHeight="1" thickBot="1">
      <c r="A23" s="104"/>
      <c r="B23" s="33"/>
      <c r="C23" s="106"/>
      <c r="D23" s="35" t="s">
        <v>35</v>
      </c>
      <c r="E23" s="113"/>
      <c r="F23" s="25"/>
      <c r="G23" s="120"/>
      <c r="H23" s="25"/>
      <c r="I23" s="25"/>
      <c r="J23" s="25"/>
      <c r="K23" s="25"/>
      <c r="L23" s="25"/>
      <c r="M23" s="115"/>
      <c r="N23" s="25"/>
    </row>
    <row r="24" spans="1:14" ht="23.25" customHeight="1" thickBot="1">
      <c r="A24" s="104"/>
      <c r="B24" s="33"/>
      <c r="C24" s="106"/>
      <c r="D24" s="35" t="s">
        <v>36</v>
      </c>
      <c r="E24" s="113"/>
      <c r="F24" s="25"/>
      <c r="G24" s="121"/>
      <c r="H24" s="25"/>
      <c r="I24" s="37"/>
      <c r="J24" s="45">
        <f>IF(I24="","",IF(I24="SALI MINERALI","SI !","NO !"))</f>
      </c>
      <c r="K24" s="25"/>
      <c r="L24" s="25"/>
      <c r="M24" s="115"/>
      <c r="N24" s="25"/>
    </row>
    <row r="25" spans="1:14" ht="13.5" customHeight="1" thickBot="1">
      <c r="A25" s="104"/>
      <c r="B25" s="33"/>
      <c r="C25" s="106"/>
      <c r="D25" s="35" t="s">
        <v>38</v>
      </c>
      <c r="E25" s="112"/>
      <c r="F25" s="25"/>
      <c r="G25" s="47"/>
      <c r="H25" s="25"/>
      <c r="I25" s="47"/>
      <c r="J25" s="44"/>
      <c r="K25" s="26"/>
      <c r="L25" s="25"/>
      <c r="M25" s="115"/>
      <c r="N25" s="25"/>
    </row>
    <row r="26" spans="1:14" ht="13.5" customHeight="1" thickBot="1">
      <c r="A26" s="104"/>
      <c r="B26" s="33"/>
      <c r="C26" s="106"/>
      <c r="D26" s="35" t="s">
        <v>39</v>
      </c>
      <c r="E26" s="111" t="s">
        <v>31</v>
      </c>
      <c r="F26" s="25"/>
      <c r="G26" s="119" t="s">
        <v>63</v>
      </c>
      <c r="H26" s="25"/>
      <c r="I26" s="117"/>
      <c r="J26" s="122">
        <f>IF(I26="","",IF(I26="FECI","SI !","NO !"))</f>
      </c>
      <c r="K26" s="25"/>
      <c r="L26" s="25"/>
      <c r="M26" s="115"/>
      <c r="N26" s="25"/>
    </row>
    <row r="27" spans="1:14" ht="13.5" customHeight="1" thickBot="1">
      <c r="A27" s="104"/>
      <c r="B27" s="33"/>
      <c r="C27" s="107"/>
      <c r="D27" s="35" t="s">
        <v>40</v>
      </c>
      <c r="E27" s="112"/>
      <c r="F27" s="25"/>
      <c r="G27" s="121"/>
      <c r="H27" s="25"/>
      <c r="I27" s="118"/>
      <c r="J27" s="122"/>
      <c r="K27" s="25"/>
      <c r="L27" s="25"/>
      <c r="M27" s="116"/>
      <c r="N27" s="25"/>
    </row>
  </sheetData>
  <sheetProtection password="9E94" sheet="1" objects="1" scenarios="1"/>
  <mergeCells count="28">
    <mergeCell ref="C1:M1"/>
    <mergeCell ref="C2:M2"/>
    <mergeCell ref="L4:M4"/>
    <mergeCell ref="C4:D4"/>
    <mergeCell ref="K18:K19"/>
    <mergeCell ref="C17:C19"/>
    <mergeCell ref="F18:F19"/>
    <mergeCell ref="G18:G19"/>
    <mergeCell ref="M6:M12"/>
    <mergeCell ref="M14:M17"/>
    <mergeCell ref="G4:I4"/>
    <mergeCell ref="M18:M27"/>
    <mergeCell ref="I26:I27"/>
    <mergeCell ref="G22:G24"/>
    <mergeCell ref="J21:J22"/>
    <mergeCell ref="J26:J27"/>
    <mergeCell ref="G16:G17"/>
    <mergeCell ref="G26:G27"/>
    <mergeCell ref="H16:H17"/>
    <mergeCell ref="L18:L19"/>
    <mergeCell ref="A21:A27"/>
    <mergeCell ref="C21:C27"/>
    <mergeCell ref="I18:I19"/>
    <mergeCell ref="H18:H19"/>
    <mergeCell ref="I21:I22"/>
    <mergeCell ref="E26:E27"/>
    <mergeCell ref="E18:E19"/>
    <mergeCell ref="E21:E25"/>
  </mergeCells>
  <hyperlinks>
    <hyperlink ref="G4:I4" location="'AIUTO_MAPPA CONC.'!A1" display="Se vuoi un AIUTO fai clic QUI"/>
    <hyperlink ref="C1" r:id="rId1" display="www.renatopatrignani.net "/>
  </hyperlinks>
  <printOptions horizontalCentered="1" verticalCentered="1"/>
  <pageMargins left="0.7874015748031497" right="0.7874015748031497" top="0.6692913385826772" bottom="0.5905511811023623" header="0.5118110236220472" footer="0.5118110236220472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8" width="9.140625" style="1" customWidth="1"/>
    <col min="9" max="9" width="43.421875" style="1" customWidth="1"/>
    <col min="10" max="16384" width="9.140625" style="1" customWidth="1"/>
  </cols>
  <sheetData>
    <row r="1" spans="2:9" ht="29.25" customHeight="1">
      <c r="B1" s="198" t="s">
        <v>91</v>
      </c>
      <c r="C1" s="199"/>
      <c r="D1" s="199"/>
      <c r="E1" s="199"/>
      <c r="F1" s="199"/>
      <c r="G1" s="199"/>
      <c r="H1" s="199"/>
      <c r="I1" s="199"/>
    </row>
    <row r="2" spans="2:9" ht="12.75">
      <c r="B2" s="101" t="s">
        <v>19</v>
      </c>
      <c r="C2" s="101"/>
      <c r="D2" s="101"/>
      <c r="E2" s="101"/>
      <c r="F2" s="101"/>
      <c r="G2" s="101"/>
      <c r="H2" s="101"/>
      <c r="I2" s="101"/>
    </row>
    <row r="3" ht="13.5" thickBot="1"/>
    <row r="4" spans="2:9" ht="13.5" thickBot="1">
      <c r="B4" s="140" t="s">
        <v>20</v>
      </c>
      <c r="C4" s="141"/>
      <c r="D4" s="141"/>
      <c r="E4" s="141"/>
      <c r="F4" s="141"/>
      <c r="G4" s="141"/>
      <c r="H4" s="141"/>
      <c r="I4" s="142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9E94" sheet="1" objects="1" scenarios="1"/>
  <mergeCells count="3">
    <mergeCell ref="B4:I4"/>
    <mergeCell ref="B2:I2"/>
    <mergeCell ref="B1:I1"/>
  </mergeCells>
  <hyperlinks>
    <hyperlink ref="B2:F2" location="DIGERENTE" display="PER TORNARE INDIETRO, CLICCA QUI"/>
    <hyperlink ref="B2:I2" location="A.DIGERENTE!A1" display="PER TORNARE INDIETRO, CLICCA QUI"/>
    <hyperlink ref="B1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.28125" style="51" customWidth="1"/>
    <col min="2" max="2" width="3.8515625" style="51" customWidth="1"/>
    <col min="3" max="3" width="11.28125" style="51" customWidth="1"/>
    <col min="4" max="4" width="12.00390625" style="51" customWidth="1"/>
    <col min="5" max="5" width="11.28125" style="51" customWidth="1"/>
    <col min="6" max="6" width="4.8515625" style="51" customWidth="1"/>
    <col min="7" max="7" width="12.7109375" style="51" customWidth="1"/>
    <col min="8" max="8" width="9.140625" style="51" customWidth="1"/>
    <col min="9" max="9" width="10.8515625" style="51" customWidth="1"/>
    <col min="10" max="10" width="10.28125" style="51" customWidth="1"/>
    <col min="11" max="11" width="10.140625" style="51" customWidth="1"/>
    <col min="12" max="12" width="4.00390625" style="51" customWidth="1"/>
    <col min="13" max="13" width="14.57421875" style="51" customWidth="1"/>
    <col min="14" max="14" width="5.57421875" style="51" customWidth="1"/>
    <col min="15" max="16384" width="9.140625" style="51" customWidth="1"/>
  </cols>
  <sheetData>
    <row r="1" spans="3:13" ht="28.5" customHeight="1" thickBot="1">
      <c r="C1" s="202" t="s">
        <v>91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3:13" ht="19.5" customHeight="1" thickBot="1">
      <c r="C2" s="143" t="s">
        <v>43</v>
      </c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ht="13.5" thickBot="1"/>
    <row r="4" spans="3:13" ht="13.5" thickBot="1">
      <c r="C4" s="146" t="s">
        <v>45</v>
      </c>
      <c r="D4" s="147"/>
      <c r="G4" s="162" t="s">
        <v>90</v>
      </c>
      <c r="H4" s="162"/>
      <c r="I4" s="162"/>
      <c r="L4" s="146" t="s">
        <v>44</v>
      </c>
      <c r="M4" s="147"/>
    </row>
    <row r="5" ht="13.5" thickBot="1">
      <c r="H5" s="56" t="str">
        <f>IF(H6="","",IF(H6="CIBO","SI!","NO! "))</f>
        <v>SI!</v>
      </c>
    </row>
    <row r="6" spans="1:14" ht="24.75" thickBot="1">
      <c r="A6" s="52"/>
      <c r="B6" s="52"/>
      <c r="C6" s="52"/>
      <c r="D6" s="52"/>
      <c r="E6" s="52"/>
      <c r="F6" s="52"/>
      <c r="G6" s="61" t="s">
        <v>60</v>
      </c>
      <c r="H6" s="62" t="s">
        <v>72</v>
      </c>
      <c r="I6" s="63" t="s">
        <v>25</v>
      </c>
      <c r="J6" s="52"/>
      <c r="K6" s="62" t="s">
        <v>75</v>
      </c>
      <c r="L6" s="55" t="str">
        <f>IF(K6="","",IF(K6="DENTI","SI!","NO! "))</f>
        <v>SI!</v>
      </c>
      <c r="M6" s="156" t="s">
        <v>41</v>
      </c>
      <c r="N6" s="52"/>
    </row>
    <row r="7" spans="1:14" ht="24.75" thickBot="1">
      <c r="A7" s="55" t="str">
        <f>IF(C7="","",IF(C7="BOCCA","SI!","NO! "))</f>
        <v>SI!</v>
      </c>
      <c r="B7" s="38"/>
      <c r="C7" s="64" t="s">
        <v>71</v>
      </c>
      <c r="D7" s="52"/>
      <c r="E7" s="61" t="s">
        <v>26</v>
      </c>
      <c r="F7" s="52"/>
      <c r="G7" s="52"/>
      <c r="H7" s="55" t="str">
        <f>IF(H8="","",IF(H8="ZUCCHERI","SI!","NO! "))</f>
        <v>SI!</v>
      </c>
      <c r="I7" s="52"/>
      <c r="J7" s="52"/>
      <c r="K7" s="62" t="s">
        <v>76</v>
      </c>
      <c r="L7" s="55" t="str">
        <f>IF(K7="","",IF(K7="LINGUA","SI!","NO! "))</f>
        <v>SI!</v>
      </c>
      <c r="M7" s="157"/>
      <c r="N7" s="52"/>
    </row>
    <row r="8" spans="1:14" ht="24.75" thickBot="1">
      <c r="A8" s="52"/>
      <c r="B8" s="52"/>
      <c r="C8" s="52"/>
      <c r="D8" s="52"/>
      <c r="E8" s="52"/>
      <c r="F8" s="52"/>
      <c r="G8" s="61" t="s">
        <v>67</v>
      </c>
      <c r="H8" s="62" t="s">
        <v>73</v>
      </c>
      <c r="I8" s="63" t="s">
        <v>61</v>
      </c>
      <c r="J8" s="52"/>
      <c r="K8" s="62" t="s">
        <v>74</v>
      </c>
      <c r="L8" s="55" t="str">
        <f>IF(K8="","",IF(K8="SALIVA","SI!","NO! "))</f>
        <v>SI!</v>
      </c>
      <c r="M8" s="157"/>
      <c r="N8" s="52"/>
    </row>
    <row r="9" spans="1:14" ht="13.5" thickBot="1">
      <c r="A9" s="52"/>
      <c r="B9" s="52"/>
      <c r="C9" s="52"/>
      <c r="D9" s="52"/>
      <c r="E9" s="52"/>
      <c r="F9" s="52"/>
      <c r="G9" s="52"/>
      <c r="H9" s="52"/>
      <c r="I9" s="55" t="str">
        <f>IF(I10="","",IF(I10="BOLO ALIMENTARE","SI!","NO! "))</f>
        <v>SI!</v>
      </c>
      <c r="J9" s="52"/>
      <c r="K9" s="52"/>
      <c r="L9" s="52"/>
      <c r="M9" s="157"/>
      <c r="N9" s="52"/>
    </row>
    <row r="10" spans="1:14" ht="24.75" thickBot="1">
      <c r="A10" s="55" t="str">
        <f>IF(C10="","",IF(C10="FARINGE","SI!","NO! "))</f>
        <v>SI!</v>
      </c>
      <c r="B10" s="38"/>
      <c r="C10" s="64" t="s">
        <v>78</v>
      </c>
      <c r="D10" s="52"/>
      <c r="E10" s="61" t="s">
        <v>26</v>
      </c>
      <c r="F10" s="52"/>
      <c r="G10" s="61" t="s">
        <v>56</v>
      </c>
      <c r="H10" s="52"/>
      <c r="I10" s="62" t="s">
        <v>79</v>
      </c>
      <c r="J10" s="65"/>
      <c r="K10" s="52"/>
      <c r="L10" s="52"/>
      <c r="M10" s="157"/>
      <c r="N10" s="52"/>
    </row>
    <row r="11" spans="1:14" ht="13.5" thickBot="1">
      <c r="A11" s="52"/>
      <c r="B11" s="52"/>
      <c r="C11" s="52"/>
      <c r="D11" s="52"/>
      <c r="E11" s="52"/>
      <c r="F11" s="52"/>
      <c r="G11" s="52"/>
      <c r="H11" s="52"/>
      <c r="I11" s="55" t="str">
        <f>IF(I12="","",IF(I12="BOLO ALIMENTARE","SI!","NO! "))</f>
        <v>SI!</v>
      </c>
      <c r="J11" s="52"/>
      <c r="K11" s="52"/>
      <c r="L11" s="52"/>
      <c r="M11" s="157"/>
      <c r="N11" s="52"/>
    </row>
    <row r="12" spans="1:14" ht="24.75" thickBot="1">
      <c r="A12" s="55" t="str">
        <f>IF(C12="","",IF(C12="ESOFAGO","SI!","NO! "))</f>
        <v>SI!</v>
      </c>
      <c r="B12" s="38"/>
      <c r="C12" s="64" t="s">
        <v>77</v>
      </c>
      <c r="D12" s="52"/>
      <c r="E12" s="61" t="s">
        <v>27</v>
      </c>
      <c r="F12" s="52"/>
      <c r="G12" s="61" t="s">
        <v>59</v>
      </c>
      <c r="H12" s="52"/>
      <c r="I12" s="62" t="s">
        <v>79</v>
      </c>
      <c r="J12" s="66" t="s">
        <v>57</v>
      </c>
      <c r="K12" s="62" t="s">
        <v>80</v>
      </c>
      <c r="L12" s="55" t="str">
        <f>IF(K12="","",IF(K12="STOMACO","SI!","NO! "))</f>
        <v>SI!</v>
      </c>
      <c r="M12" s="158"/>
      <c r="N12" s="52"/>
    </row>
    <row r="13" spans="9:11" ht="13.5" thickBot="1">
      <c r="I13" s="56" t="str">
        <f>IF(I14="","",IF(I14="ZUCCHERI","SI!","NO! "))</f>
        <v>SI!</v>
      </c>
      <c r="K13" s="46"/>
    </row>
    <row r="14" spans="1:14" ht="24.75" thickBot="1">
      <c r="A14" s="59" t="str">
        <f>IF(C14="","",IF(C14="STOMACO","SI!","NO! "))</f>
        <v>SI!</v>
      </c>
      <c r="B14" s="39"/>
      <c r="C14" s="64" t="s">
        <v>80</v>
      </c>
      <c r="D14" s="53"/>
      <c r="E14" s="67" t="s">
        <v>26</v>
      </c>
      <c r="F14" s="53"/>
      <c r="G14" s="67" t="s">
        <v>54</v>
      </c>
      <c r="H14" s="53"/>
      <c r="I14" s="62" t="s">
        <v>73</v>
      </c>
      <c r="J14" s="68" t="s">
        <v>53</v>
      </c>
      <c r="K14" s="62" t="s">
        <v>82</v>
      </c>
      <c r="L14" s="59" t="str">
        <f>IF(K14="","",IF(K14="PROTEINE","SI!","NO! "))</f>
        <v>SI!</v>
      </c>
      <c r="M14" s="159" t="s">
        <v>42</v>
      </c>
      <c r="N14" s="53"/>
    </row>
    <row r="15" spans="1:14" ht="13.5" thickBot="1">
      <c r="A15" s="53"/>
      <c r="B15" s="53"/>
      <c r="C15" s="53"/>
      <c r="D15" s="53"/>
      <c r="E15" s="53"/>
      <c r="F15" s="53"/>
      <c r="G15" s="53"/>
      <c r="H15" s="39"/>
      <c r="I15" s="53"/>
      <c r="J15" s="53"/>
      <c r="K15" s="53"/>
      <c r="L15" s="53"/>
      <c r="M15" s="160"/>
      <c r="N15" s="53"/>
    </row>
    <row r="16" spans="1:14" ht="13.5" thickBot="1">
      <c r="A16" s="53"/>
      <c r="B16" s="53"/>
      <c r="C16" s="53"/>
      <c r="D16" s="53"/>
      <c r="E16" s="53"/>
      <c r="F16" s="53"/>
      <c r="G16" s="163" t="s">
        <v>66</v>
      </c>
      <c r="H16" s="165" t="s">
        <v>65</v>
      </c>
      <c r="I16" s="69" t="s">
        <v>46</v>
      </c>
      <c r="J16" s="67" t="s">
        <v>33</v>
      </c>
      <c r="K16" s="62" t="s">
        <v>84</v>
      </c>
      <c r="L16" s="59" t="str">
        <f>IF(K16="","",IF(K16="FEGATO","SI!","NO! "))</f>
        <v>SI!</v>
      </c>
      <c r="M16" s="160"/>
      <c r="N16" s="53"/>
    </row>
    <row r="17" spans="1:14" ht="26.25" thickBot="1">
      <c r="A17" s="60" t="str">
        <f>IF(C17="","",IF(C17="INTESTINO TENUE","SI!","N0!"))</f>
        <v>SI!</v>
      </c>
      <c r="B17" s="70"/>
      <c r="C17" s="150" t="s">
        <v>24</v>
      </c>
      <c r="D17" s="71" t="s">
        <v>28</v>
      </c>
      <c r="E17" s="67" t="s">
        <v>26</v>
      </c>
      <c r="F17" s="53"/>
      <c r="G17" s="164"/>
      <c r="H17" s="165"/>
      <c r="I17" s="72" t="s">
        <v>47</v>
      </c>
      <c r="J17" s="67" t="s">
        <v>49</v>
      </c>
      <c r="K17" s="62" t="s">
        <v>85</v>
      </c>
      <c r="L17" s="59" t="str">
        <f>IF(K17="","",IF(K17="PANCREAS","SI!","NO! "))</f>
        <v>SI!</v>
      </c>
      <c r="M17" s="161"/>
      <c r="N17" s="53"/>
    </row>
    <row r="18" spans="1:14" ht="13.5" customHeight="1" thickBot="1">
      <c r="A18" s="44"/>
      <c r="B18" s="73"/>
      <c r="C18" s="151"/>
      <c r="D18" s="74" t="s">
        <v>29</v>
      </c>
      <c r="E18" s="176" t="s">
        <v>31</v>
      </c>
      <c r="F18" s="153"/>
      <c r="G18" s="154" t="s">
        <v>55</v>
      </c>
      <c r="H18" s="148" t="s">
        <v>83</v>
      </c>
      <c r="I18" s="175" t="s">
        <v>32</v>
      </c>
      <c r="J18" s="54"/>
      <c r="K18" s="148" t="s">
        <v>86</v>
      </c>
      <c r="L18" s="166" t="str">
        <f>IF(K18="","",IF(K18="VILLI INTESTINALI","SI !","NO !"))</f>
        <v>SI !</v>
      </c>
      <c r="M18" s="167" t="s">
        <v>52</v>
      </c>
      <c r="N18" s="54"/>
    </row>
    <row r="19" spans="1:14" ht="23.25" customHeight="1" thickBot="1">
      <c r="A19" s="44"/>
      <c r="B19" s="73"/>
      <c r="C19" s="152"/>
      <c r="D19" s="74" t="s">
        <v>30</v>
      </c>
      <c r="E19" s="177"/>
      <c r="F19" s="153"/>
      <c r="G19" s="155"/>
      <c r="H19" s="152"/>
      <c r="I19" s="175"/>
      <c r="J19" s="54"/>
      <c r="K19" s="149"/>
      <c r="L19" s="166"/>
      <c r="M19" s="168"/>
      <c r="N19" s="54"/>
    </row>
    <row r="20" spans="1:14" ht="13.5" customHeight="1" thickBot="1">
      <c r="A20" s="54"/>
      <c r="B20" s="54"/>
      <c r="C20" s="54"/>
      <c r="D20" s="75"/>
      <c r="E20" s="54"/>
      <c r="F20" s="54"/>
      <c r="G20" s="76"/>
      <c r="H20" s="57" t="str">
        <f>IF(H18="","",IF(H18="SOSTANZE NUTRITIVE","SI!","NO!"))</f>
        <v>SI!</v>
      </c>
      <c r="I20" s="54"/>
      <c r="J20" s="54"/>
      <c r="K20" s="44"/>
      <c r="L20" s="54"/>
      <c r="M20" s="168"/>
      <c r="N20" s="54"/>
    </row>
    <row r="21" spans="1:15" ht="13.5" customHeight="1" thickBot="1">
      <c r="A21" s="174" t="str">
        <f>IF(C21="","",IF(C21="COLON","SI!","NO!"))</f>
        <v>SI!</v>
      </c>
      <c r="B21" s="73"/>
      <c r="C21" s="150" t="s">
        <v>81</v>
      </c>
      <c r="D21" s="74" t="s">
        <v>37</v>
      </c>
      <c r="E21" s="176" t="s">
        <v>31</v>
      </c>
      <c r="F21" s="54"/>
      <c r="G21" s="76"/>
      <c r="H21" s="50"/>
      <c r="I21" s="148" t="s">
        <v>87</v>
      </c>
      <c r="J21" s="173" t="str">
        <f>IF(I21="","",IF(I21="ACQUA","SI !","NO !"))</f>
        <v>SI !</v>
      </c>
      <c r="K21" s="54"/>
      <c r="L21" s="54"/>
      <c r="M21" s="168"/>
      <c r="N21" s="54"/>
      <c r="O21" s="77"/>
    </row>
    <row r="22" spans="1:14" ht="13.5" customHeight="1" thickBot="1">
      <c r="A22" s="174"/>
      <c r="B22" s="73"/>
      <c r="C22" s="151"/>
      <c r="D22" s="74" t="s">
        <v>34</v>
      </c>
      <c r="E22" s="178"/>
      <c r="F22" s="54"/>
      <c r="G22" s="154" t="s">
        <v>62</v>
      </c>
      <c r="H22" s="54"/>
      <c r="I22" s="149"/>
      <c r="J22" s="173"/>
      <c r="K22" s="54"/>
      <c r="L22" s="54"/>
      <c r="M22" s="168"/>
      <c r="N22" s="54"/>
    </row>
    <row r="23" spans="1:14" ht="13.5" customHeight="1" thickBot="1">
      <c r="A23" s="174"/>
      <c r="B23" s="73"/>
      <c r="C23" s="151"/>
      <c r="D23" s="74" t="s">
        <v>35</v>
      </c>
      <c r="E23" s="178"/>
      <c r="F23" s="54"/>
      <c r="G23" s="172"/>
      <c r="H23" s="54"/>
      <c r="I23" s="54"/>
      <c r="J23" s="54"/>
      <c r="K23" s="54"/>
      <c r="L23" s="54"/>
      <c r="M23" s="168"/>
      <c r="N23" s="54"/>
    </row>
    <row r="24" spans="1:14" ht="23.25" customHeight="1" thickBot="1">
      <c r="A24" s="174"/>
      <c r="B24" s="73"/>
      <c r="C24" s="151"/>
      <c r="D24" s="74" t="s">
        <v>36</v>
      </c>
      <c r="E24" s="178"/>
      <c r="F24" s="54"/>
      <c r="G24" s="155"/>
      <c r="H24" s="54"/>
      <c r="I24" s="62" t="s">
        <v>88</v>
      </c>
      <c r="J24" s="58" t="str">
        <f>IF(I24="","",IF(I24="SALI MINERALI","SI !","NO !"))</f>
        <v>SI !</v>
      </c>
      <c r="K24" s="54"/>
      <c r="L24" s="54"/>
      <c r="M24" s="168"/>
      <c r="N24" s="54"/>
    </row>
    <row r="25" spans="1:14" ht="13.5" customHeight="1" thickBot="1">
      <c r="A25" s="174"/>
      <c r="B25" s="73"/>
      <c r="C25" s="151"/>
      <c r="D25" s="74" t="s">
        <v>38</v>
      </c>
      <c r="E25" s="177"/>
      <c r="F25" s="54"/>
      <c r="G25" s="76"/>
      <c r="H25" s="54"/>
      <c r="I25" s="76"/>
      <c r="J25" s="44"/>
      <c r="K25" s="75"/>
      <c r="L25" s="54"/>
      <c r="M25" s="168"/>
      <c r="N25" s="54"/>
    </row>
    <row r="26" spans="1:14" ht="13.5" customHeight="1" thickBot="1">
      <c r="A26" s="174"/>
      <c r="B26" s="73"/>
      <c r="C26" s="151"/>
      <c r="D26" s="74" t="s">
        <v>39</v>
      </c>
      <c r="E26" s="176" t="s">
        <v>31</v>
      </c>
      <c r="F26" s="54"/>
      <c r="G26" s="154" t="s">
        <v>63</v>
      </c>
      <c r="H26" s="54"/>
      <c r="I26" s="170" t="s">
        <v>89</v>
      </c>
      <c r="J26" s="173" t="str">
        <f>IF(I26="","",IF(I26="FECI","SI !","NO !"))</f>
        <v>SI !</v>
      </c>
      <c r="K26" s="54"/>
      <c r="L26" s="54"/>
      <c r="M26" s="168"/>
      <c r="N26" s="54"/>
    </row>
    <row r="27" spans="1:14" ht="13.5" customHeight="1" thickBot="1">
      <c r="A27" s="174"/>
      <c r="B27" s="73"/>
      <c r="C27" s="152"/>
      <c r="D27" s="74" t="s">
        <v>40</v>
      </c>
      <c r="E27" s="177"/>
      <c r="F27" s="54"/>
      <c r="G27" s="155"/>
      <c r="H27" s="54"/>
      <c r="I27" s="171"/>
      <c r="J27" s="173"/>
      <c r="K27" s="54"/>
      <c r="L27" s="54"/>
      <c r="M27" s="169"/>
      <c r="N27" s="54"/>
    </row>
  </sheetData>
  <sheetProtection password="9E94" sheet="1" objects="1" scenarios="1"/>
  <mergeCells count="28">
    <mergeCell ref="C1:M1"/>
    <mergeCell ref="A21:A27"/>
    <mergeCell ref="C21:C27"/>
    <mergeCell ref="I18:I19"/>
    <mergeCell ref="H18:H19"/>
    <mergeCell ref="I21:I22"/>
    <mergeCell ref="E26:E27"/>
    <mergeCell ref="E18:E19"/>
    <mergeCell ref="E21:E25"/>
    <mergeCell ref="G16:G17"/>
    <mergeCell ref="G26:G27"/>
    <mergeCell ref="H16:H17"/>
    <mergeCell ref="L18:L19"/>
    <mergeCell ref="M18:M27"/>
    <mergeCell ref="I26:I27"/>
    <mergeCell ref="G22:G24"/>
    <mergeCell ref="J21:J22"/>
    <mergeCell ref="J26:J27"/>
    <mergeCell ref="C2:M2"/>
    <mergeCell ref="L4:M4"/>
    <mergeCell ref="C4:D4"/>
    <mergeCell ref="K18:K19"/>
    <mergeCell ref="C17:C19"/>
    <mergeCell ref="F18:F19"/>
    <mergeCell ref="G18:G19"/>
    <mergeCell ref="M6:M12"/>
    <mergeCell ref="M14:M17"/>
    <mergeCell ref="G4:I4"/>
  </mergeCells>
  <hyperlinks>
    <hyperlink ref="G4:I4" location="'MAPPA CONC.'!A1" display="PER TORNARE INDIETRO fai clic QUI"/>
    <hyperlink ref="C1" r:id="rId1" display="www.renatopatrignani.net "/>
  </hyperlinks>
  <printOptions horizontalCentered="1" verticalCentered="1"/>
  <pageMargins left="0.7874015748031497" right="0.7874015748031497" top="0.6692913385826772" bottom="0.5905511811023623" header="0.5118110236220472" footer="0.5118110236220472"/>
  <pageSetup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.8515625" style="78" customWidth="1"/>
    <col min="2" max="2" width="3.8515625" style="78" customWidth="1"/>
    <col min="3" max="3" width="11.28125" style="78" customWidth="1"/>
    <col min="4" max="4" width="12.00390625" style="78" customWidth="1"/>
    <col min="5" max="5" width="11.28125" style="78" customWidth="1"/>
    <col min="6" max="6" width="4.8515625" style="78" customWidth="1"/>
    <col min="7" max="7" width="12.7109375" style="78" customWidth="1"/>
    <col min="8" max="8" width="9.140625" style="78" customWidth="1"/>
    <col min="9" max="9" width="10.7109375" style="78" customWidth="1"/>
    <col min="10" max="11" width="10.28125" style="78" customWidth="1"/>
    <col min="12" max="12" width="4.00390625" style="78" customWidth="1"/>
    <col min="13" max="13" width="14.57421875" style="78" customWidth="1"/>
    <col min="14" max="14" width="6.140625" style="78" customWidth="1"/>
    <col min="15" max="16384" width="9.140625" style="78" customWidth="1"/>
  </cols>
  <sheetData>
    <row r="1" spans="3:13" ht="27" customHeight="1" thickBot="1">
      <c r="C1" s="204" t="s">
        <v>91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3:13" ht="19.5" customHeight="1" thickBot="1">
      <c r="C2" s="185" t="s">
        <v>43</v>
      </c>
      <c r="D2" s="186"/>
      <c r="E2" s="186"/>
      <c r="F2" s="186"/>
      <c r="G2" s="186"/>
      <c r="H2" s="186"/>
      <c r="I2" s="186"/>
      <c r="J2" s="186"/>
      <c r="K2" s="186"/>
      <c r="L2" s="186"/>
      <c r="M2" s="187"/>
    </row>
    <row r="3" ht="13.5" thickBot="1"/>
    <row r="4" spans="3:13" ht="13.5" thickBot="1">
      <c r="C4" s="188" t="s">
        <v>45</v>
      </c>
      <c r="D4" s="189"/>
      <c r="G4" s="182"/>
      <c r="H4" s="182"/>
      <c r="I4" s="182"/>
      <c r="L4" s="188" t="s">
        <v>44</v>
      </c>
      <c r="M4" s="189"/>
    </row>
    <row r="5" ht="13.5" thickBot="1"/>
    <row r="6" spans="7:13" ht="24.75" thickBot="1">
      <c r="G6" s="79" t="s">
        <v>60</v>
      </c>
      <c r="H6" s="62"/>
      <c r="I6" s="80" t="s">
        <v>25</v>
      </c>
      <c r="K6" s="62"/>
      <c r="L6" s="81"/>
      <c r="M6" s="179" t="s">
        <v>41</v>
      </c>
    </row>
    <row r="7" spans="1:13" ht="24.75" thickBot="1">
      <c r="A7" s="81"/>
      <c r="B7" s="81"/>
      <c r="C7" s="64"/>
      <c r="E7" s="79" t="s">
        <v>26</v>
      </c>
      <c r="H7" s="80"/>
      <c r="K7" s="62"/>
      <c r="L7" s="81"/>
      <c r="M7" s="180"/>
    </row>
    <row r="8" spans="7:13" ht="24.75" thickBot="1">
      <c r="G8" s="79" t="s">
        <v>68</v>
      </c>
      <c r="H8" s="62"/>
      <c r="I8" s="80" t="s">
        <v>61</v>
      </c>
      <c r="K8" s="62"/>
      <c r="L8" s="81"/>
      <c r="M8" s="180"/>
    </row>
    <row r="9" ht="13.5" thickBot="1">
      <c r="M9" s="180"/>
    </row>
    <row r="10" spans="1:13" ht="24.75" thickBot="1">
      <c r="A10" s="81"/>
      <c r="B10" s="81"/>
      <c r="C10" s="64"/>
      <c r="E10" s="79" t="s">
        <v>26</v>
      </c>
      <c r="G10" s="79" t="s">
        <v>56</v>
      </c>
      <c r="I10" s="62"/>
      <c r="J10" s="82"/>
      <c r="M10" s="180"/>
    </row>
    <row r="11" ht="13.5" thickBot="1">
      <c r="M11" s="180"/>
    </row>
    <row r="12" spans="1:13" ht="24.75" thickBot="1">
      <c r="A12" s="81"/>
      <c r="B12" s="81"/>
      <c r="C12" s="64"/>
      <c r="E12" s="79" t="s">
        <v>27</v>
      </c>
      <c r="G12" s="79" t="s">
        <v>58</v>
      </c>
      <c r="I12" s="62"/>
      <c r="J12" s="83" t="s">
        <v>57</v>
      </c>
      <c r="K12" s="62"/>
      <c r="M12" s="181"/>
    </row>
    <row r="13" ht="13.5" thickBot="1"/>
    <row r="14" spans="1:13" ht="24.75" thickBot="1">
      <c r="A14" s="81"/>
      <c r="B14" s="81"/>
      <c r="C14" s="64"/>
      <c r="E14" s="79" t="s">
        <v>26</v>
      </c>
      <c r="G14" s="79" t="s">
        <v>54</v>
      </c>
      <c r="I14" s="62"/>
      <c r="J14" s="84" t="s">
        <v>53</v>
      </c>
      <c r="K14" s="62"/>
      <c r="M14" s="179" t="s">
        <v>42</v>
      </c>
    </row>
    <row r="15" spans="8:13" ht="13.5" thickBot="1">
      <c r="H15" s="81"/>
      <c r="M15" s="180"/>
    </row>
    <row r="16" spans="7:13" ht="13.5" thickBot="1">
      <c r="G16" s="183" t="s">
        <v>69</v>
      </c>
      <c r="H16" s="193" t="s">
        <v>65</v>
      </c>
      <c r="I16" s="64"/>
      <c r="J16" s="79" t="s">
        <v>33</v>
      </c>
      <c r="K16" s="62"/>
      <c r="L16" s="81"/>
      <c r="M16" s="180"/>
    </row>
    <row r="17" spans="1:13" ht="24.75" thickBot="1">
      <c r="A17" s="85"/>
      <c r="B17" s="86"/>
      <c r="C17" s="150"/>
      <c r="D17" s="87"/>
      <c r="E17" s="79" t="s">
        <v>26</v>
      </c>
      <c r="G17" s="184"/>
      <c r="H17" s="194"/>
      <c r="I17" s="88"/>
      <c r="J17" s="79" t="s">
        <v>49</v>
      </c>
      <c r="K17" s="62"/>
      <c r="L17" s="81"/>
      <c r="M17" s="181"/>
    </row>
    <row r="18" spans="1:13" ht="13.5" thickBot="1">
      <c r="A18" s="85"/>
      <c r="B18" s="86"/>
      <c r="C18" s="151"/>
      <c r="D18" s="87"/>
      <c r="E18" s="191" t="s">
        <v>31</v>
      </c>
      <c r="F18" s="196"/>
      <c r="G18" s="183" t="s">
        <v>55</v>
      </c>
      <c r="H18" s="148"/>
      <c r="I18" s="197" t="s">
        <v>32</v>
      </c>
      <c r="K18" s="148"/>
      <c r="M18" s="179" t="s">
        <v>52</v>
      </c>
    </row>
    <row r="19" spans="1:13" ht="23.25" customHeight="1" thickBot="1">
      <c r="A19" s="85"/>
      <c r="B19" s="86"/>
      <c r="C19" s="152"/>
      <c r="D19" s="87"/>
      <c r="E19" s="192"/>
      <c r="F19" s="196"/>
      <c r="G19" s="184"/>
      <c r="H19" s="149"/>
      <c r="I19" s="197"/>
      <c r="K19" s="149"/>
      <c r="M19" s="180"/>
    </row>
    <row r="20" spans="4:13" ht="13.5" thickBot="1">
      <c r="D20" s="90"/>
      <c r="M20" s="180"/>
    </row>
    <row r="21" spans="1:13" ht="13.5" customHeight="1" thickBot="1">
      <c r="A21" s="190"/>
      <c r="B21" s="86"/>
      <c r="C21" s="150"/>
      <c r="D21" s="87"/>
      <c r="E21" s="191" t="s">
        <v>31</v>
      </c>
      <c r="I21" s="148"/>
      <c r="M21" s="180"/>
    </row>
    <row r="22" spans="1:13" ht="13.5" thickBot="1">
      <c r="A22" s="190"/>
      <c r="B22" s="86"/>
      <c r="C22" s="151"/>
      <c r="D22" s="87"/>
      <c r="E22" s="195"/>
      <c r="I22" s="149"/>
      <c r="M22" s="180"/>
    </row>
    <row r="23" spans="1:13" ht="13.5" thickBot="1">
      <c r="A23" s="190"/>
      <c r="B23" s="86"/>
      <c r="C23" s="151"/>
      <c r="D23" s="87"/>
      <c r="E23" s="195"/>
      <c r="G23" s="183" t="s">
        <v>62</v>
      </c>
      <c r="I23" s="89"/>
      <c r="M23" s="180"/>
    </row>
    <row r="24" spans="1:13" ht="13.5" thickBot="1">
      <c r="A24" s="190"/>
      <c r="B24" s="86"/>
      <c r="C24" s="151"/>
      <c r="D24" s="87"/>
      <c r="E24" s="195"/>
      <c r="G24" s="184"/>
      <c r="I24" s="62"/>
      <c r="J24" s="90"/>
      <c r="M24" s="180"/>
    </row>
    <row r="25" spans="1:13" ht="13.5" thickBot="1">
      <c r="A25" s="190"/>
      <c r="B25" s="86"/>
      <c r="C25" s="151"/>
      <c r="D25" s="87"/>
      <c r="E25" s="192"/>
      <c r="G25" s="89"/>
      <c r="K25" s="90"/>
      <c r="M25" s="180"/>
    </row>
    <row r="26" spans="1:13" ht="13.5" thickBot="1">
      <c r="A26" s="190"/>
      <c r="B26" s="86"/>
      <c r="C26" s="151"/>
      <c r="D26" s="87"/>
      <c r="E26" s="191" t="s">
        <v>31</v>
      </c>
      <c r="G26" s="183" t="s">
        <v>64</v>
      </c>
      <c r="I26" s="148"/>
      <c r="M26" s="180"/>
    </row>
    <row r="27" spans="1:13" ht="13.5" thickBot="1">
      <c r="A27" s="190"/>
      <c r="B27" s="86"/>
      <c r="C27" s="152"/>
      <c r="D27" s="87"/>
      <c r="E27" s="192"/>
      <c r="G27" s="184"/>
      <c r="I27" s="149"/>
      <c r="M27" s="181"/>
    </row>
  </sheetData>
  <sheetProtection password="9E94" sheet="1" objects="1" scenarios="1"/>
  <mergeCells count="25">
    <mergeCell ref="C1:M1"/>
    <mergeCell ref="E21:E25"/>
    <mergeCell ref="K18:K19"/>
    <mergeCell ref="E18:E19"/>
    <mergeCell ref="F18:F19"/>
    <mergeCell ref="I18:I19"/>
    <mergeCell ref="G23:G24"/>
    <mergeCell ref="I21:I22"/>
    <mergeCell ref="C2:M2"/>
    <mergeCell ref="L4:M4"/>
    <mergeCell ref="C4:D4"/>
    <mergeCell ref="A21:A27"/>
    <mergeCell ref="G16:G17"/>
    <mergeCell ref="G26:G27"/>
    <mergeCell ref="E26:E27"/>
    <mergeCell ref="C21:C27"/>
    <mergeCell ref="C17:C19"/>
    <mergeCell ref="H16:H17"/>
    <mergeCell ref="M6:M12"/>
    <mergeCell ref="G4:I4"/>
    <mergeCell ref="M14:M17"/>
    <mergeCell ref="M18:M27"/>
    <mergeCell ref="H18:H19"/>
    <mergeCell ref="G18:G19"/>
    <mergeCell ref="I26:I27"/>
  </mergeCells>
  <hyperlinks>
    <hyperlink ref="C1" r:id="rId1" display="www.renatopatrignani.net "/>
  </hyperlinks>
  <printOptions horizontalCentered="1" verticalCentered="1"/>
  <pageMargins left="0.7874015748031497" right="0.7874015748031497" top="0.4724409448818898" bottom="0.6299212598425197" header="0.5118110236220472" footer="0.5118110236220472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2009-09-22T10:03:09Z</cp:lastPrinted>
  <dcterms:created xsi:type="dcterms:W3CDTF">1996-11-05T10:16:36Z</dcterms:created>
  <dcterms:modified xsi:type="dcterms:W3CDTF">2018-04-18T12:15:38Z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